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197A0046-FE4E-4DCA-97CC-84DA6B3FE48F}" xr6:coauthVersionLast="47" xr6:coauthVersionMax="47" xr10:uidLastSave="{00000000-0000-0000-0000-000000000000}"/>
  <bookViews>
    <workbookView xWindow="-120" yWindow="-120" windowWidth="29040" windowHeight="15720" xr2:uid="{00000000-000D-0000-FFFF-FFFF00000000}"/>
  </bookViews>
  <sheets>
    <sheet name="作成補助シート" sheetId="1" r:id="rId1"/>
    <sheet name="補助金等交付申請書" sheetId="2" r:id="rId2"/>
    <sheet name="補助事業等計画書" sheetId="5" r:id="rId3"/>
    <sheet name="補助事業等計画書別紙" sheetId="9" r:id="rId4"/>
    <sheet name="収支予算書" sheetId="6" r:id="rId5"/>
    <sheet name="補助金等概要調書" sheetId="8" r:id="rId6"/>
    <sheet name="補助事業等実績報告書" sheetId="10" r:id="rId7"/>
    <sheet name="収支決算書" sheetId="11" r:id="rId8"/>
    <sheet name="補助事業等実績調書" sheetId="12" r:id="rId9"/>
    <sheet name="補助金等交付請求書" sheetId="13" r:id="rId10"/>
  </sheets>
  <definedNames>
    <definedName name="_xlnm.Print_Area" localSheetId="7">収支決算書!$A$1:$G$15</definedName>
    <definedName name="_xlnm.Print_Area" localSheetId="4">収支予算書!$A$1:$G$15</definedName>
    <definedName name="_xlnm.Print_Area" localSheetId="5">補助金等概要調書!$A$1:$C$23</definedName>
    <definedName name="_xlnm.Print_Area" localSheetId="1">補助金等交付申請書!$A$1:$E$74</definedName>
    <definedName name="_xlnm.Print_Area" localSheetId="9">補助金等交付請求書!$A$1:$E$27</definedName>
    <definedName name="_xlnm.Print_Area" localSheetId="2">補助事業等計画書!$A$1:$F$31</definedName>
    <definedName name="_xlnm.Print_Area" localSheetId="3">補助事業等計画書別紙!$A$1:$F$85</definedName>
    <definedName name="_xlnm.Print_Area" localSheetId="8">補助事業等実績調書!$A$1:$C$19</definedName>
    <definedName name="_xlnm.Print_Area" localSheetId="6">補助事業等実績報告書!$A$1:$E$27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6" l="1"/>
  <c r="C13" i="6"/>
  <c r="B12" i="6"/>
  <c r="B11" i="6"/>
  <c r="B135" i="1"/>
  <c r="B134" i="1"/>
  <c r="B2" i="13"/>
  <c r="B126" i="1" l="1"/>
  <c r="B157" i="1" s="1"/>
  <c r="B125" i="1"/>
  <c r="B156" i="1" s="1"/>
  <c r="C163" i="1" l="1"/>
  <c r="B133" i="1" l="1"/>
  <c r="B11" i="13" l="1"/>
  <c r="D3" i="13"/>
  <c r="B11" i="10"/>
  <c r="B13" i="12" l="1"/>
  <c r="B12" i="12"/>
  <c r="C10" i="12"/>
  <c r="A1" i="12"/>
  <c r="B132" i="1" l="1"/>
  <c r="B2" i="11"/>
  <c r="C17" i="10"/>
  <c r="D3" i="10"/>
  <c r="C13" i="11" l="1"/>
  <c r="D13" i="11" s="1"/>
  <c r="B13" i="11"/>
  <c r="B12" i="11"/>
  <c r="B11" i="11"/>
  <c r="B158" i="1"/>
  <c r="B159" i="1"/>
  <c r="A164" i="1" l="1"/>
  <c r="A166" i="1" s="1"/>
  <c r="A165" i="1" l="1"/>
  <c r="B124" i="1"/>
  <c r="B155" i="1" s="1"/>
  <c r="B123" i="1"/>
  <c r="B122" i="1"/>
  <c r="B5" i="12" s="1"/>
  <c r="B121" i="1"/>
  <c r="D10" i="10" l="1"/>
  <c r="B154" i="1"/>
  <c r="D10" i="13" s="1"/>
  <c r="D6" i="10"/>
  <c r="B152" i="1"/>
  <c r="D6" i="13" s="1"/>
  <c r="C21" i="10"/>
  <c r="C21" i="13"/>
  <c r="D8" i="10"/>
  <c r="B153" i="1"/>
  <c r="D8" i="13" s="1"/>
  <c r="C23" i="10"/>
  <c r="C23" i="13"/>
  <c r="C5" i="5"/>
  <c r="B2" i="10" l="1"/>
  <c r="G2" i="9" l="1"/>
  <c r="B79" i="9" s="1"/>
  <c r="F82" i="9" s="1"/>
  <c r="G7" i="5"/>
  <c r="B38" i="9" l="1"/>
  <c r="B47" i="9"/>
  <c r="F50" i="9" s="1"/>
  <c r="B71" i="9"/>
  <c r="F74" i="9" s="1"/>
  <c r="B14" i="9"/>
  <c r="B55" i="9"/>
  <c r="F58" i="9" s="1"/>
  <c r="B22" i="9"/>
  <c r="B63" i="9"/>
  <c r="F66" i="9" s="1"/>
  <c r="B6" i="9"/>
  <c r="B30" i="9"/>
  <c r="D79" i="9"/>
  <c r="C82" i="9"/>
  <c r="E79" i="9"/>
  <c r="D82" i="9"/>
  <c r="F79" i="9"/>
  <c r="E82" i="9"/>
  <c r="C79" i="9"/>
  <c r="B82" i="9"/>
  <c r="B2" i="2"/>
  <c r="E21" i="5"/>
  <c r="C190" i="1"/>
  <c r="D190" i="1"/>
  <c r="E190" i="1"/>
  <c r="F190" i="1"/>
  <c r="G190" i="1"/>
  <c r="H190" i="1"/>
  <c r="I190" i="1"/>
  <c r="J190" i="1"/>
  <c r="K190" i="1"/>
  <c r="K191" i="1" s="1"/>
  <c r="B190" i="1"/>
  <c r="B2" i="5"/>
  <c r="E3" i="5"/>
  <c r="C58" i="9" l="1"/>
  <c r="C55" i="9"/>
  <c r="F55" i="9"/>
  <c r="F71" i="9"/>
  <c r="C74" i="9"/>
  <c r="D55" i="9"/>
  <c r="B58" i="9"/>
  <c r="C66" i="9"/>
  <c r="D71" i="9"/>
  <c r="E58" i="9"/>
  <c r="E74" i="9"/>
  <c r="D63" i="9"/>
  <c r="E66" i="9"/>
  <c r="E63" i="9"/>
  <c r="D58" i="9"/>
  <c r="E55" i="9"/>
  <c r="B66" i="9"/>
  <c r="F63" i="9"/>
  <c r="B74" i="9"/>
  <c r="D74" i="9"/>
  <c r="C63" i="9"/>
  <c r="D66" i="9"/>
  <c r="C71" i="9"/>
  <c r="E71" i="9"/>
  <c r="D8" i="5"/>
  <c r="C17" i="5"/>
  <c r="C11" i="5"/>
  <c r="C19" i="5"/>
  <c r="C13" i="5"/>
  <c r="E20" i="5"/>
  <c r="C15" i="5"/>
  <c r="J191" i="1"/>
  <c r="I191" i="1" s="1"/>
  <c r="H191" i="1" s="1"/>
  <c r="G191" i="1" s="1"/>
  <c r="F191" i="1" s="1"/>
  <c r="E191" i="1" s="1"/>
  <c r="D191" i="1" s="1"/>
  <c r="C191" i="1" s="1"/>
  <c r="B191" i="1" s="1"/>
  <c r="A191" i="1" s="1"/>
  <c r="D7" i="5" s="1"/>
  <c r="H182" i="1"/>
  <c r="I182" i="1"/>
  <c r="J182" i="1"/>
  <c r="K182" i="1"/>
  <c r="H181" i="1"/>
  <c r="I181" i="1"/>
  <c r="J181" i="1"/>
  <c r="K181" i="1"/>
  <c r="B181" i="1"/>
  <c r="H173" i="1"/>
  <c r="I173" i="1"/>
  <c r="J173" i="1"/>
  <c r="K173" i="1"/>
  <c r="H172" i="1"/>
  <c r="I172" i="1"/>
  <c r="J172" i="1"/>
  <c r="K172" i="1"/>
  <c r="B172" i="1"/>
  <c r="B171" i="1"/>
  <c r="C171" i="1" s="1"/>
  <c r="D171" i="1" s="1"/>
  <c r="H175" i="1"/>
  <c r="I175" i="1"/>
  <c r="J175" i="1"/>
  <c r="K175" i="1"/>
  <c r="H176" i="1"/>
  <c r="I176" i="1"/>
  <c r="J176" i="1"/>
  <c r="K176" i="1"/>
  <c r="H177" i="1"/>
  <c r="I177" i="1"/>
  <c r="J177" i="1"/>
  <c r="K177" i="1"/>
  <c r="H178" i="1"/>
  <c r="I178" i="1"/>
  <c r="J178" i="1"/>
  <c r="K178" i="1"/>
  <c r="H179" i="1"/>
  <c r="I179" i="1"/>
  <c r="J179" i="1"/>
  <c r="K179" i="1"/>
  <c r="B175" i="1"/>
  <c r="C175" i="1" s="1"/>
  <c r="B176" i="1"/>
  <c r="C176" i="1" s="1"/>
  <c r="D176" i="1" s="1"/>
  <c r="B177" i="1"/>
  <c r="C177" i="1" s="1"/>
  <c r="D177" i="1" s="1"/>
  <c r="B178" i="1"/>
  <c r="B179" i="1"/>
  <c r="E9" i="9" s="1"/>
  <c r="B182" i="1"/>
  <c r="B174" i="1"/>
  <c r="H171" i="1"/>
  <c r="I171" i="1"/>
  <c r="J171" i="1"/>
  <c r="K171" i="1"/>
  <c r="B183" i="1" l="1"/>
  <c r="B180" i="1"/>
  <c r="K180" i="1"/>
  <c r="J180" i="1"/>
  <c r="I180" i="1"/>
  <c r="H180" i="1"/>
  <c r="J186" i="1"/>
  <c r="J183" i="1"/>
  <c r="I188" i="1"/>
  <c r="I183" i="1"/>
  <c r="H185" i="1"/>
  <c r="H183" i="1"/>
  <c r="K189" i="1"/>
  <c r="K183" i="1"/>
  <c r="F9" i="9"/>
  <c r="D9" i="9"/>
  <c r="C181" i="1"/>
  <c r="C14" i="9"/>
  <c r="E171" i="1"/>
  <c r="C22" i="9"/>
  <c r="C6" i="9"/>
  <c r="C174" i="1"/>
  <c r="E14" i="9" s="1"/>
  <c r="E6" i="9"/>
  <c r="C17" i="9"/>
  <c r="C9" i="9"/>
  <c r="E176" i="1"/>
  <c r="B25" i="9"/>
  <c r="F6" i="9"/>
  <c r="D175" i="1"/>
  <c r="F14" i="9"/>
  <c r="B9" i="9"/>
  <c r="B17" i="9"/>
  <c r="E177" i="1"/>
  <c r="C25" i="9"/>
  <c r="B185" i="1"/>
  <c r="C179" i="1"/>
  <c r="C178" i="1"/>
  <c r="C182" i="1"/>
  <c r="B173" i="1"/>
  <c r="D6" i="9" s="1"/>
  <c r="I184" i="1"/>
  <c r="H188" i="1"/>
  <c r="H184" i="1"/>
  <c r="I189" i="1"/>
  <c r="H186" i="1"/>
  <c r="H189" i="1"/>
  <c r="I186" i="1"/>
  <c r="J189" i="1"/>
  <c r="K185" i="1"/>
  <c r="B184" i="1"/>
  <c r="J185" i="1"/>
  <c r="B186" i="1"/>
  <c r="K188" i="1"/>
  <c r="K184" i="1"/>
  <c r="I185" i="1"/>
  <c r="K186" i="1"/>
  <c r="J188" i="1"/>
  <c r="C172" i="1"/>
  <c r="C183" i="1" s="1"/>
  <c r="J184" i="1"/>
  <c r="C20" i="2"/>
  <c r="C18" i="2"/>
  <c r="D3" i="2"/>
  <c r="D8" i="2"/>
  <c r="D6" i="2"/>
  <c r="D181" i="1" l="1"/>
  <c r="F17" i="9"/>
  <c r="C180" i="1"/>
  <c r="B189" i="1"/>
  <c r="B188" i="1"/>
  <c r="F171" i="1"/>
  <c r="C30" i="9"/>
  <c r="E181" i="1"/>
  <c r="D178" i="1"/>
  <c r="D17" i="9"/>
  <c r="F177" i="1"/>
  <c r="C33" i="9"/>
  <c r="E175" i="1"/>
  <c r="F22" i="9"/>
  <c r="D179" i="1"/>
  <c r="E17" i="9"/>
  <c r="F176" i="1"/>
  <c r="B33" i="9"/>
  <c r="D182" i="1"/>
  <c r="E182" i="1" s="1"/>
  <c r="F182" i="1" s="1"/>
  <c r="G182" i="1" s="1"/>
  <c r="C173" i="1"/>
  <c r="D14" i="9" s="1"/>
  <c r="D172" i="1"/>
  <c r="D183" i="1" s="1"/>
  <c r="C186" i="1"/>
  <c r="C189" i="1" s="1"/>
  <c r="C184" i="1"/>
  <c r="C185" i="1"/>
  <c r="D174" i="1"/>
  <c r="H174" i="1"/>
  <c r="I174" i="1"/>
  <c r="J174" i="1"/>
  <c r="K174" i="1"/>
  <c r="B194" i="1"/>
  <c r="B192" i="1"/>
  <c r="C12" i="6" l="1"/>
  <c r="F33" i="9"/>
  <c r="F25" i="9"/>
  <c r="D180" i="1"/>
  <c r="B137" i="1"/>
  <c r="C12" i="11" s="1"/>
  <c r="D12" i="11" s="1"/>
  <c r="G171" i="1"/>
  <c r="C47" i="9" s="1"/>
  <c r="C38" i="9"/>
  <c r="G176" i="1"/>
  <c r="B50" i="9" s="1"/>
  <c r="B41" i="9"/>
  <c r="F175" i="1"/>
  <c r="F30" i="9"/>
  <c r="E178" i="1"/>
  <c r="D25" i="9"/>
  <c r="E174" i="1"/>
  <c r="E30" i="9" s="1"/>
  <c r="E22" i="9"/>
  <c r="E179" i="1"/>
  <c r="E25" i="9"/>
  <c r="G177" i="1"/>
  <c r="C50" i="9" s="1"/>
  <c r="C41" i="9"/>
  <c r="F181" i="1"/>
  <c r="F41" i="9" s="1"/>
  <c r="C188" i="1"/>
  <c r="D173" i="1"/>
  <c r="D185" i="1"/>
  <c r="D188" i="1" s="1"/>
  <c r="E172" i="1"/>
  <c r="E183" i="1" s="1"/>
  <c r="D186" i="1"/>
  <c r="D189" i="1" s="1"/>
  <c r="D184" i="1"/>
  <c r="C192" i="1"/>
  <c r="B4" i="8"/>
  <c r="A1" i="8"/>
  <c r="B2" i="6"/>
  <c r="B4" i="5"/>
  <c r="B11" i="2"/>
  <c r="D10" i="2"/>
  <c r="E180" i="1" l="1"/>
  <c r="D192" i="1"/>
  <c r="D22" i="9"/>
  <c r="G175" i="1"/>
  <c r="F47" i="9" s="1"/>
  <c r="F38" i="9"/>
  <c r="F174" i="1"/>
  <c r="E38" i="9" s="1"/>
  <c r="G181" i="1"/>
  <c r="C11" i="6" s="1"/>
  <c r="C14" i="6" s="1"/>
  <c r="F179" i="1"/>
  <c r="E33" i="9"/>
  <c r="F178" i="1"/>
  <c r="D33" i="9"/>
  <c r="E173" i="1"/>
  <c r="D30" i="9" s="1"/>
  <c r="E185" i="1"/>
  <c r="F172" i="1"/>
  <c r="F183" i="1" s="1"/>
  <c r="E186" i="1"/>
  <c r="E184" i="1"/>
  <c r="D194" i="1"/>
  <c r="C194" i="1"/>
  <c r="E194" i="1"/>
  <c r="F180" i="1" l="1"/>
  <c r="B136" i="1"/>
  <c r="E84" i="9"/>
  <c r="C23" i="5"/>
  <c r="F194" i="1"/>
  <c r="G174" i="1"/>
  <c r="I194" i="1" s="1"/>
  <c r="E189" i="1"/>
  <c r="G178" i="1"/>
  <c r="B9" i="8" s="1"/>
  <c r="D41" i="9"/>
  <c r="G179" i="1"/>
  <c r="E41" i="9"/>
  <c r="E47" i="9"/>
  <c r="E188" i="1"/>
  <c r="F173" i="1"/>
  <c r="F186" i="1"/>
  <c r="F189" i="1" s="1"/>
  <c r="F184" i="1"/>
  <c r="F185" i="1"/>
  <c r="F188" i="1" s="1"/>
  <c r="G172" i="1"/>
  <c r="G183" i="1" s="1"/>
  <c r="E192" i="1"/>
  <c r="C11" i="11" l="1"/>
  <c r="C14" i="11" s="1"/>
  <c r="D14" i="11" s="1"/>
  <c r="G180" i="1"/>
  <c r="C110" i="1" s="1"/>
  <c r="K194" i="1"/>
  <c r="K195" i="1" s="1"/>
  <c r="J194" i="1"/>
  <c r="G194" i="1"/>
  <c r="H194" i="1"/>
  <c r="D50" i="9"/>
  <c r="B128" i="1"/>
  <c r="E50" i="9"/>
  <c r="B129" i="1"/>
  <c r="C143" i="1" s="1"/>
  <c r="A144" i="1" s="1"/>
  <c r="A148" i="1" s="1"/>
  <c r="F192" i="1"/>
  <c r="D38" i="9"/>
  <c r="G173" i="1"/>
  <c r="D47" i="9" s="1"/>
  <c r="G186" i="1"/>
  <c r="G184" i="1"/>
  <c r="B187" i="1" s="1"/>
  <c r="G185" i="1"/>
  <c r="C25" i="5" l="1"/>
  <c r="D11" i="11"/>
  <c r="A111" i="1"/>
  <c r="J195" i="1"/>
  <c r="I195" i="1" s="1"/>
  <c r="H195" i="1" s="1"/>
  <c r="G195" i="1" s="1"/>
  <c r="F195" i="1" s="1"/>
  <c r="E195" i="1" s="1"/>
  <c r="D195" i="1" s="1"/>
  <c r="C195" i="1" s="1"/>
  <c r="B195" i="1" s="1"/>
  <c r="A195" i="1" s="1"/>
  <c r="C7" i="8" s="1"/>
  <c r="A145" i="1"/>
  <c r="C15" i="10"/>
  <c r="C9" i="12"/>
  <c r="C16" i="10"/>
  <c r="G188" i="1"/>
  <c r="C26" i="5" s="1"/>
  <c r="G189" i="1"/>
  <c r="C27" i="5" s="1"/>
  <c r="G192" i="1"/>
  <c r="J192" i="1"/>
  <c r="I192" i="1"/>
  <c r="H192" i="1"/>
  <c r="K192" i="1"/>
  <c r="K193" i="1" s="1"/>
  <c r="A114" i="1" l="1"/>
  <c r="A116" i="1"/>
  <c r="A115" i="1"/>
  <c r="A113" i="1"/>
  <c r="A117" i="1"/>
  <c r="A112" i="1"/>
  <c r="E85" i="9"/>
  <c r="B131" i="1"/>
  <c r="C8" i="12" s="1"/>
  <c r="C5" i="6"/>
  <c r="A147" i="1"/>
  <c r="A146" i="1"/>
  <c r="B127" i="1"/>
  <c r="J193" i="1"/>
  <c r="I193" i="1" s="1"/>
  <c r="H193" i="1" s="1"/>
  <c r="G193" i="1" s="1"/>
  <c r="F193" i="1" s="1"/>
  <c r="E193" i="1" s="1"/>
  <c r="D193" i="1" s="1"/>
  <c r="C193" i="1" s="1"/>
  <c r="B193" i="1" s="1"/>
  <c r="A193" i="1" s="1"/>
  <c r="B6" i="12" l="1"/>
  <c r="C14" i="10"/>
  <c r="B160" i="1"/>
  <c r="C14" i="13" s="1"/>
  <c r="C16" i="13" s="1"/>
  <c r="C6" i="6"/>
  <c r="C5" i="11"/>
  <c r="C6" i="8"/>
  <c r="B130" i="1"/>
  <c r="C7" i="12" s="1"/>
  <c r="C22" i="5"/>
  <c r="C14" i="2"/>
  <c r="C7" i="6" l="1"/>
  <c r="D5" i="11"/>
  <c r="C6" i="11"/>
  <c r="C7" i="11" l="1"/>
  <c r="D7" i="11" s="1"/>
  <c r="D6" i="11"/>
</calcChain>
</file>

<file path=xl/sharedStrings.xml><?xml version="1.0" encoding="utf-8"?>
<sst xmlns="http://schemas.openxmlformats.org/spreadsheetml/2006/main" count="484" uniqueCount="302">
  <si>
    <t>住所又は所在地</t>
    <rPh sb="0" eb="2">
      <t>ジュウショ</t>
    </rPh>
    <rPh sb="2" eb="3">
      <t>マタ</t>
    </rPh>
    <rPh sb="4" eb="7">
      <t>ショザイチ</t>
    </rPh>
    <phoneticPr fontId="1"/>
  </si>
  <si>
    <t>法人情報</t>
    <rPh sb="0" eb="2">
      <t>ホウジン</t>
    </rPh>
    <rPh sb="2" eb="4">
      <t>ジョウホウ</t>
    </rPh>
    <phoneticPr fontId="1"/>
  </si>
  <si>
    <t>名称</t>
    <rPh sb="0" eb="2">
      <t>メイショウ</t>
    </rPh>
    <phoneticPr fontId="1"/>
  </si>
  <si>
    <t>責任者氏名</t>
    <rPh sb="0" eb="3">
      <t>セキニンシャ</t>
    </rPh>
    <rPh sb="3" eb="5">
      <t>シメイ</t>
    </rPh>
    <phoneticPr fontId="1"/>
  </si>
  <si>
    <t>研修実施機関</t>
    <rPh sb="0" eb="2">
      <t>ケンシュウ</t>
    </rPh>
    <rPh sb="2" eb="4">
      <t>ジッシ</t>
    </rPh>
    <rPh sb="4" eb="6">
      <t>キカン</t>
    </rPh>
    <phoneticPr fontId="1"/>
  </si>
  <si>
    <t>補助事業の情報</t>
    <phoneticPr fontId="1"/>
  </si>
  <si>
    <t>職種</t>
    <rPh sb="0" eb="2">
      <t>ショクシュ</t>
    </rPh>
    <phoneticPr fontId="1"/>
  </si>
  <si>
    <t>事業所等の名称</t>
    <rPh sb="0" eb="3">
      <t>ジギョウショ</t>
    </rPh>
    <rPh sb="3" eb="4">
      <t>トウ</t>
    </rPh>
    <rPh sb="5" eb="7">
      <t>メイショウ</t>
    </rPh>
    <phoneticPr fontId="1"/>
  </si>
  <si>
    <t>事業所等の所在地</t>
    <rPh sb="0" eb="3">
      <t>ジギョウショ</t>
    </rPh>
    <rPh sb="3" eb="4">
      <t>トウ</t>
    </rPh>
    <rPh sb="5" eb="8">
      <t>ショザイチ</t>
    </rPh>
    <phoneticPr fontId="1"/>
  </si>
  <si>
    <t>氏名</t>
    <rPh sb="0" eb="2">
      <t>シメイ</t>
    </rPh>
    <phoneticPr fontId="1"/>
  </si>
  <si>
    <t>受講終了日</t>
    <rPh sb="0" eb="2">
      <t>ジュコウ</t>
    </rPh>
    <rPh sb="2" eb="5">
      <t>シュウリョウビ</t>
    </rPh>
    <phoneticPr fontId="1"/>
  </si>
  <si>
    <t>　その他の場合、研修の名称を入力</t>
    <rPh sb="3" eb="4">
      <t>タ</t>
    </rPh>
    <rPh sb="5" eb="7">
      <t>バアイ</t>
    </rPh>
    <rPh sb="8" eb="10">
      <t>ケンシュウ</t>
    </rPh>
    <rPh sb="11" eb="13">
      <t>メイショウ</t>
    </rPh>
    <rPh sb="14" eb="16">
      <t>ニュウリョク</t>
    </rPh>
    <phoneticPr fontId="1"/>
  </si>
  <si>
    <r>
      <t xml:space="preserve">連絡先電話番号
</t>
    </r>
    <r>
      <rPr>
        <sz val="9"/>
        <color theme="1"/>
        <rFont val="ＭＳ ゴシック"/>
        <family val="3"/>
        <charset val="128"/>
      </rPr>
      <t>※押印省略の場合は記入必須</t>
    </r>
    <rPh sb="0" eb="3">
      <t>レンラクサキ</t>
    </rPh>
    <rPh sb="3" eb="7">
      <t>デンワバンゴウ</t>
    </rPh>
    <rPh sb="9" eb="11">
      <t>オウイン</t>
    </rPh>
    <rPh sb="11" eb="13">
      <t>ショウリャク</t>
    </rPh>
    <rPh sb="14" eb="16">
      <t>バアイ</t>
    </rPh>
    <rPh sb="17" eb="19">
      <t>キニュウ</t>
    </rPh>
    <rPh sb="19" eb="21">
      <t>ヒッス</t>
    </rPh>
    <phoneticPr fontId="1"/>
  </si>
  <si>
    <r>
      <t xml:space="preserve">責任者氏名
</t>
    </r>
    <r>
      <rPr>
        <sz val="9"/>
        <color theme="1"/>
        <rFont val="ＭＳ ゴシック"/>
        <family val="3"/>
        <charset val="128"/>
      </rPr>
      <t>※押印省略の場合は記入必須</t>
    </r>
    <rPh sb="0" eb="3">
      <t>セキニンシャ</t>
    </rPh>
    <rPh sb="3" eb="5">
      <t>シメイ</t>
    </rPh>
    <phoneticPr fontId="1"/>
  </si>
  <si>
    <r>
      <t>研修の種類</t>
    </r>
    <r>
      <rPr>
        <sz val="9"/>
        <color theme="1"/>
        <rFont val="ＭＳ ゴシック"/>
        <family val="3"/>
        <charset val="128"/>
      </rPr>
      <t xml:space="preserve">
※プルダウンから選択</t>
    </r>
    <rPh sb="0" eb="2">
      <t>ケンシュウ</t>
    </rPh>
    <rPh sb="3" eb="5">
      <t>シュルイ</t>
    </rPh>
    <rPh sb="14" eb="16">
      <t>センタク</t>
    </rPh>
    <phoneticPr fontId="1"/>
  </si>
  <si>
    <r>
      <t xml:space="preserve">受講開始日
</t>
    </r>
    <r>
      <rPr>
        <b/>
        <sz val="9"/>
        <color rgb="FF0070C0"/>
        <rFont val="ＭＳ ゴシック"/>
        <family val="3"/>
        <charset val="128"/>
      </rPr>
      <t>※講義の前に事前提出課題がある場合などの
　事前学習の期間も含みます</t>
    </r>
    <rPh sb="0" eb="2">
      <t>ジュコウ</t>
    </rPh>
    <rPh sb="2" eb="5">
      <t>カイシビ</t>
    </rPh>
    <rPh sb="7" eb="9">
      <t>コウギ</t>
    </rPh>
    <rPh sb="10" eb="11">
      <t>マエ</t>
    </rPh>
    <rPh sb="12" eb="14">
      <t>ジゼン</t>
    </rPh>
    <rPh sb="14" eb="16">
      <t>テイシュツ</t>
    </rPh>
    <rPh sb="16" eb="18">
      <t>カダイ</t>
    </rPh>
    <rPh sb="21" eb="23">
      <t>バアイ</t>
    </rPh>
    <rPh sb="28" eb="30">
      <t>ジゼン</t>
    </rPh>
    <rPh sb="30" eb="32">
      <t>ガクシュウ</t>
    </rPh>
    <rPh sb="33" eb="35">
      <t>キカン</t>
    </rPh>
    <rPh sb="36" eb="37">
      <t>フク</t>
    </rPh>
    <phoneticPr fontId="1"/>
  </si>
  <si>
    <r>
      <t xml:space="preserve">申請日
</t>
    </r>
    <r>
      <rPr>
        <sz val="9"/>
        <color theme="1"/>
        <rFont val="ＭＳ ゴシック"/>
        <family val="3"/>
        <charset val="128"/>
      </rPr>
      <t>「2023/4/1」のように入力してください。
「令和5年4月1日」の表示に変換されます。</t>
    </r>
    <rPh sb="0" eb="2">
      <t>シンセイ</t>
    </rPh>
    <rPh sb="2" eb="3">
      <t>ビ</t>
    </rPh>
    <rPh sb="18" eb="20">
      <t>ニュウリョク</t>
    </rPh>
    <rPh sb="29" eb="31">
      <t>レイワ</t>
    </rPh>
    <rPh sb="32" eb="33">
      <t>ネン</t>
    </rPh>
    <rPh sb="34" eb="35">
      <t>ガツ</t>
    </rPh>
    <rPh sb="36" eb="37">
      <t>ニチ</t>
    </rPh>
    <rPh sb="39" eb="41">
      <t>ヒョウジ</t>
    </rPh>
    <rPh sb="42" eb="44">
      <t>ヘンカン</t>
    </rPh>
    <phoneticPr fontId="1"/>
  </si>
  <si>
    <r>
      <t xml:space="preserve">代表者肩書
</t>
    </r>
    <r>
      <rPr>
        <sz val="9"/>
        <color theme="1"/>
        <rFont val="ＭＳ ゴシック"/>
        <family val="3"/>
        <charset val="128"/>
      </rPr>
      <t>「代表取締役」など</t>
    </r>
    <rPh sb="0" eb="3">
      <t>ダイヒョウシャ</t>
    </rPh>
    <rPh sb="3" eb="5">
      <t>カタガキ</t>
    </rPh>
    <rPh sb="7" eb="12">
      <t>ダイヒョウトリシマリヤク</t>
    </rPh>
    <phoneticPr fontId="1"/>
  </si>
  <si>
    <t>申請人</t>
    <rPh sb="0" eb="2">
      <t>シンセイ</t>
    </rPh>
    <rPh sb="2" eb="3">
      <t>ニン</t>
    </rPh>
    <phoneticPr fontId="1"/>
  </si>
  <si>
    <t>氏名又は代表者名</t>
    <rPh sb="0" eb="2">
      <t>シメイ</t>
    </rPh>
    <rPh sb="2" eb="3">
      <t>マタ</t>
    </rPh>
    <rPh sb="4" eb="7">
      <t>ダイヒョウシャ</t>
    </rPh>
    <rPh sb="7" eb="8">
      <t>メイ</t>
    </rPh>
    <phoneticPr fontId="1"/>
  </si>
  <si>
    <t>介護職員等キャリアアップ支援事業</t>
    <phoneticPr fontId="1"/>
  </si>
  <si>
    <t>介護職員等キャリアアップ支援事業費補助金</t>
    <phoneticPr fontId="1"/>
  </si>
  <si>
    <t>※　氏名を本人が自署する場合は、押印不要です。</t>
    <phoneticPr fontId="1"/>
  </si>
  <si>
    <t>　自署又は押印がない場合は、内容等の確認をさせていただく場合がありますので、下記に連絡先を記載してください。</t>
    <phoneticPr fontId="1"/>
  </si>
  <si>
    <t>連絡先</t>
    <rPh sb="0" eb="3">
      <t>レンラクサキ</t>
    </rPh>
    <phoneticPr fontId="1"/>
  </si>
  <si>
    <t>　法人その他の団体で、自署又は押印がない場合は、上記連絡先のほか、本書類発行についての責任者氏名もあわせて記載してください。</t>
    <phoneticPr fontId="1"/>
  </si>
  <si>
    <t>確認方法</t>
    <rPh sb="0" eb="2">
      <t>カクニン</t>
    </rPh>
    <rPh sb="2" eb="4">
      <t>ホウホウ</t>
    </rPh>
    <phoneticPr fontId="1"/>
  </si>
  <si>
    <t>確認者</t>
    <rPh sb="0" eb="2">
      <t>カクニン</t>
    </rPh>
    <rPh sb="2" eb="3">
      <t>シャ</t>
    </rPh>
    <phoneticPr fontId="1"/>
  </si>
  <si>
    <t>【市担当課処理欄】</t>
    <rPh sb="1" eb="2">
      <t>シ</t>
    </rPh>
    <rPh sb="2" eb="5">
      <t>タントウカ</t>
    </rPh>
    <rPh sb="5" eb="7">
      <t>ショリ</t>
    </rPh>
    <rPh sb="7" eb="8">
      <t>ラン</t>
    </rPh>
    <phoneticPr fontId="1"/>
  </si>
  <si>
    <t>(1)　補助事業等計画書
(2)　収支予算書
(3)　補助金等概要調書
(4)　研修実施要領等受講する研修の内容がわかる書類
(5)　その他市長が必要と認める書類</t>
    <phoneticPr fontId="1"/>
  </si>
  <si>
    <t>　相模原市長　あて</t>
    <rPh sb="1" eb="4">
      <t>サガミハラ</t>
    </rPh>
    <rPh sb="4" eb="5">
      <t>シ</t>
    </rPh>
    <rPh sb="5" eb="6">
      <t>チョウ</t>
    </rPh>
    <phoneticPr fontId="1"/>
  </si>
  <si>
    <t>【研修受講者】</t>
    <rPh sb="1" eb="3">
      <t>ケンシュウ</t>
    </rPh>
    <rPh sb="3" eb="6">
      <t>ジュコウシャ</t>
    </rPh>
    <phoneticPr fontId="1"/>
  </si>
  <si>
    <t>【研修受講者が従事する事業所等】</t>
    <phoneticPr fontId="1"/>
  </si>
  <si>
    <t>事業所等の所在地：</t>
    <rPh sb="0" eb="3">
      <t>ジギョウショ</t>
    </rPh>
    <rPh sb="3" eb="4">
      <t>トウ</t>
    </rPh>
    <rPh sb="5" eb="8">
      <t>ショザイチ</t>
    </rPh>
    <phoneticPr fontId="1"/>
  </si>
  <si>
    <t>事業所等の名称：</t>
    <rPh sb="0" eb="3">
      <t>ジギョウショ</t>
    </rPh>
    <rPh sb="3" eb="4">
      <t>トウ</t>
    </rPh>
    <rPh sb="5" eb="7">
      <t>メイショウ</t>
    </rPh>
    <phoneticPr fontId="1"/>
  </si>
  <si>
    <t>研修名称：</t>
    <phoneticPr fontId="1"/>
  </si>
  <si>
    <t>研修実施機関：</t>
    <phoneticPr fontId="1"/>
  </si>
  <si>
    <t>研修の内容：</t>
    <phoneticPr fontId="1"/>
  </si>
  <si>
    <t>２　補助事業対象者の概要
（複数のときは別紙可）</t>
    <phoneticPr fontId="1"/>
  </si>
  <si>
    <t>１　補助事業等の名称</t>
    <phoneticPr fontId="1"/>
  </si>
  <si>
    <t>２　補助金等の名称</t>
    <phoneticPr fontId="1"/>
  </si>
  <si>
    <t>３　申請金額</t>
    <phoneticPr fontId="1"/>
  </si>
  <si>
    <t>４　添付書類</t>
    <phoneticPr fontId="1"/>
  </si>
  <si>
    <t>５　交付申請額等</t>
    <phoneticPr fontId="1"/>
  </si>
  <si>
    <t>※　「５　交付申請額等」の「算出方法」は、（１）～（３）の方法で計算後、千円未満の端数は切捨ててください。</t>
    <phoneticPr fontId="1"/>
  </si>
  <si>
    <t>１　収入の部</t>
    <rPh sb="2" eb="4">
      <t>シュウニュウ</t>
    </rPh>
    <rPh sb="5" eb="6">
      <t>ブ</t>
    </rPh>
    <phoneticPr fontId="1"/>
  </si>
  <si>
    <t>科　目</t>
  </si>
  <si>
    <t>前年度予算額</t>
  </si>
  <si>
    <t>増　減</t>
  </si>
  <si>
    <t>説　明</t>
  </si>
  <si>
    <t>市補助金</t>
    <rPh sb="0" eb="1">
      <t>シ</t>
    </rPh>
    <rPh sb="1" eb="4">
      <t>ホジョキン</t>
    </rPh>
    <phoneticPr fontId="1"/>
  </si>
  <si>
    <t>自己資金</t>
    <rPh sb="0" eb="2">
      <t>ジコ</t>
    </rPh>
    <rPh sb="2" eb="4">
      <t>シキン</t>
    </rPh>
    <phoneticPr fontId="1"/>
  </si>
  <si>
    <t>収入合計</t>
    <rPh sb="0" eb="2">
      <t>シュウニュウ</t>
    </rPh>
    <rPh sb="2" eb="4">
      <t>ゴウケイ</t>
    </rPh>
    <phoneticPr fontId="1"/>
  </si>
  <si>
    <t>２　支出の部</t>
    <rPh sb="2" eb="4">
      <t>シシュツ</t>
    </rPh>
    <rPh sb="5" eb="6">
      <t>ブ</t>
    </rPh>
    <phoneticPr fontId="1"/>
  </si>
  <si>
    <t>支出合計</t>
    <rPh sb="0" eb="2">
      <t>シシュツ</t>
    </rPh>
    <rPh sb="2" eb="4">
      <t>ゴウケイ</t>
    </rPh>
    <phoneticPr fontId="1"/>
  </si>
  <si>
    <t>注4：「補助期間」は最長で３年間（見直しサイクルを３年ごととしているため）</t>
    <rPh sb="0" eb="1">
      <t>チュウ</t>
    </rPh>
    <rPh sb="4" eb="6">
      <t>ホジョ</t>
    </rPh>
    <rPh sb="6" eb="8">
      <t>キカン</t>
    </rPh>
    <rPh sb="10" eb="12">
      <t>サイチョウ</t>
    </rPh>
    <rPh sb="14" eb="15">
      <t>ネン</t>
    </rPh>
    <rPh sb="15" eb="16">
      <t>カン</t>
    </rPh>
    <rPh sb="17" eb="19">
      <t>ミナオ</t>
    </rPh>
    <rPh sb="26" eb="27">
      <t>ネン</t>
    </rPh>
    <phoneticPr fontId="12"/>
  </si>
  <si>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12"/>
  </si>
  <si>
    <t>注2：必要に応じ、参考資料を添付（Ａ４）</t>
    <rPh sb="0" eb="1">
      <t>チュウ</t>
    </rPh>
    <rPh sb="3" eb="5">
      <t>ヒツヨウ</t>
    </rPh>
    <rPh sb="6" eb="7">
      <t>オウ</t>
    </rPh>
    <rPh sb="9" eb="11">
      <t>サンコウ</t>
    </rPh>
    <rPh sb="11" eb="13">
      <t>シリョウ</t>
    </rPh>
    <rPh sb="14" eb="16">
      <t>テンプ</t>
    </rPh>
    <phoneticPr fontId="12"/>
  </si>
  <si>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12"/>
  </si>
  <si>
    <t>備考</t>
    <rPh sb="0" eb="2">
      <t>ビコウ</t>
    </rPh>
    <phoneticPr fontId="12"/>
  </si>
  <si>
    <t>3年間</t>
    <rPh sb="1" eb="3">
      <t>ネンカン</t>
    </rPh>
    <phoneticPr fontId="12"/>
  </si>
  <si>
    <t>補助期間</t>
    <rPh sb="0" eb="2">
      <t>ホジョ</t>
    </rPh>
    <rPh sb="2" eb="4">
      <t>キカン</t>
    </rPh>
    <phoneticPr fontId="12"/>
  </si>
  <si>
    <t>　　有　・　無</t>
    <rPh sb="2" eb="3">
      <t>ユウ</t>
    </rPh>
    <rPh sb="6" eb="7">
      <t>ム</t>
    </rPh>
    <phoneticPr fontId="12"/>
  </si>
  <si>
    <t>施策的位置付け</t>
    <rPh sb="0" eb="1">
      <t>セ</t>
    </rPh>
    <rPh sb="1" eb="2">
      <t>サク</t>
    </rPh>
    <rPh sb="2" eb="3">
      <t>テキ</t>
    </rPh>
    <rPh sb="3" eb="6">
      <t>イチヅ</t>
    </rPh>
    <phoneticPr fontId="12"/>
  </si>
  <si>
    <t>　　補助対象額：　　　　　　　　　全体事業費：</t>
    <rPh sb="2" eb="4">
      <t>ホジョ</t>
    </rPh>
    <rPh sb="4" eb="6">
      <t>タイショウ</t>
    </rPh>
    <rPh sb="6" eb="7">
      <t>ガク</t>
    </rPh>
    <rPh sb="17" eb="19">
      <t>ゼンタイ</t>
    </rPh>
    <rPh sb="19" eb="22">
      <t>ジギョウヒ</t>
    </rPh>
    <phoneticPr fontId="12"/>
  </si>
  <si>
    <t>　　有　・　無　（該当補助事業名：　　　　　　　　　　　　　　　　　　　　）</t>
    <rPh sb="2" eb="3">
      <t>ユウ</t>
    </rPh>
    <rPh sb="6" eb="7">
      <t>ム</t>
    </rPh>
    <rPh sb="9" eb="11">
      <t>ガイトウ</t>
    </rPh>
    <rPh sb="11" eb="13">
      <t>ホジョ</t>
    </rPh>
    <rPh sb="13" eb="15">
      <t>ジギョウ</t>
    </rPh>
    <rPh sb="15" eb="16">
      <t>メイ</t>
    </rPh>
    <phoneticPr fontId="12"/>
  </si>
  <si>
    <t>国・県補助金該当の有無</t>
    <phoneticPr fontId="12"/>
  </si>
  <si>
    <t>　　有　・　無　　
（相模原市介護職員等キャリアアップ支援事業費補助金交付要綱）　　　</t>
    <rPh sb="2" eb="3">
      <t>ア</t>
    </rPh>
    <rPh sb="6" eb="7">
      <t>ナシ</t>
    </rPh>
    <phoneticPr fontId="12"/>
  </si>
  <si>
    <t>要綱の有無</t>
    <rPh sb="0" eb="2">
      <t>ヨウコウ</t>
    </rPh>
    <rPh sb="3" eb="5">
      <t>ウム</t>
    </rPh>
    <phoneticPr fontId="12"/>
  </si>
  <si>
    <t>趣旨・目的：介護職員等のキャリアアップ支援のため、外部から講師を
　　　　　　　招いて行う事業所内研修及び介護職員等を研修へ派遣
　　　　　　　する事業に要する経費に対し、市が補助金を交付するもの
対象：介護保険法に規定する介護サービス事業を行う法人（居宅療養
　　　　管理指導、福祉用具貸与、特定福祉用具販売、住宅改修を除く）
補助率：次の事業以外の場合　１/２（上限１５万円/法人）
　　　　　(１)本市が実施する認知症介護実践者研修　
　　　　　　　(補助対象経費総額)－１万円（上限４万円）/１人
　　　　　(２) 本市が実施する認知症介護実践リーダー研修
　　　　　　　(補助対象経費総額)－１万７千円（上限４万３千円）/１人</t>
    <rPh sb="99" eb="101">
      <t>タイショウ</t>
    </rPh>
    <rPh sb="165" eb="168">
      <t>ホジョリツ</t>
    </rPh>
    <phoneticPr fontId="12"/>
  </si>
  <si>
    <t>補助金等の趣旨・目的・
対象事業・補助率等</t>
    <rPh sb="0" eb="3">
      <t>ホジョキン</t>
    </rPh>
    <rPh sb="3" eb="4">
      <t>トウ</t>
    </rPh>
    <rPh sb="5" eb="7">
      <t>シュシ</t>
    </rPh>
    <rPh sb="8" eb="10">
      <t>モクテキ</t>
    </rPh>
    <rPh sb="12" eb="14">
      <t>タイショウ</t>
    </rPh>
    <rPh sb="14" eb="16">
      <t>ジギョウ</t>
    </rPh>
    <rPh sb="17" eb="20">
      <t>ホジョリツ</t>
    </rPh>
    <rPh sb="20" eb="21">
      <t>トウ</t>
    </rPh>
    <phoneticPr fontId="12"/>
  </si>
  <si>
    <t>地域包括ケア推進部　福祉基盤課</t>
    <rPh sb="0" eb="2">
      <t>チイキ</t>
    </rPh>
    <rPh sb="2" eb="4">
      <t>ホウカツ</t>
    </rPh>
    <rPh sb="6" eb="8">
      <t>スイシン</t>
    </rPh>
    <rPh sb="8" eb="9">
      <t>ブ</t>
    </rPh>
    <rPh sb="10" eb="12">
      <t>フクシ</t>
    </rPh>
    <rPh sb="12" eb="14">
      <t>キバン</t>
    </rPh>
    <rPh sb="14" eb="15">
      <t>カ</t>
    </rPh>
    <phoneticPr fontId="12"/>
  </si>
  <si>
    <t>所属部・課</t>
    <rPh sb="0" eb="2">
      <t>ショゾク</t>
    </rPh>
    <rPh sb="2" eb="3">
      <t>ブ</t>
    </rPh>
    <rPh sb="4" eb="5">
      <t>カ</t>
    </rPh>
    <phoneticPr fontId="12"/>
  </si>
  <si>
    <t>補助事業等の実施時期</t>
    <rPh sb="0" eb="2">
      <t>ホジョ</t>
    </rPh>
    <rPh sb="2" eb="4">
      <t>ジギョウ</t>
    </rPh>
    <rPh sb="4" eb="5">
      <t>トウ</t>
    </rPh>
    <rPh sb="6" eb="8">
      <t>ジッシ</t>
    </rPh>
    <rPh sb="8" eb="10">
      <t>ジキ</t>
    </rPh>
    <phoneticPr fontId="12"/>
  </si>
  <si>
    <t>補助事業等の概要
及び補助金等の使途</t>
    <rPh sb="0" eb="2">
      <t>ホジョ</t>
    </rPh>
    <rPh sb="2" eb="4">
      <t>ジギョウ</t>
    </rPh>
    <rPh sb="4" eb="5">
      <t>トウ</t>
    </rPh>
    <rPh sb="6" eb="8">
      <t>ガイヨウ</t>
    </rPh>
    <rPh sb="9" eb="10">
      <t>オヨ</t>
    </rPh>
    <rPh sb="11" eb="14">
      <t>ホジョキン</t>
    </rPh>
    <rPh sb="14" eb="15">
      <t>トウ</t>
    </rPh>
    <rPh sb="16" eb="18">
      <t>シト</t>
    </rPh>
    <phoneticPr fontId="12"/>
  </si>
  <si>
    <t>補助事業者等の名称</t>
    <rPh sb="0" eb="2">
      <t>ホジョ</t>
    </rPh>
    <rPh sb="2" eb="4">
      <t>ジギョウ</t>
    </rPh>
    <rPh sb="4" eb="5">
      <t>シャ</t>
    </rPh>
    <rPh sb="5" eb="6">
      <t>トウ</t>
    </rPh>
    <rPh sb="7" eb="9">
      <t>メイショウ</t>
    </rPh>
    <phoneticPr fontId="12"/>
  </si>
  <si>
    <t>介護職員等キャリアアップ支援事業費補助金</t>
    <rPh sb="0" eb="2">
      <t>カイゴ</t>
    </rPh>
    <rPh sb="2" eb="4">
      <t>ショクイン</t>
    </rPh>
    <rPh sb="4" eb="5">
      <t>トウ</t>
    </rPh>
    <rPh sb="12" eb="14">
      <t>シエン</t>
    </rPh>
    <rPh sb="14" eb="17">
      <t>ジギョウヒ</t>
    </rPh>
    <rPh sb="17" eb="20">
      <t>ホジョキン</t>
    </rPh>
    <phoneticPr fontId="12"/>
  </si>
  <si>
    <t>補助金等の名称</t>
    <rPh sb="0" eb="3">
      <t>ホジョキン</t>
    </rPh>
    <rPh sb="3" eb="4">
      <t>トウ</t>
    </rPh>
    <rPh sb="5" eb="7">
      <t>メイショウ</t>
    </rPh>
    <phoneticPr fontId="12"/>
  </si>
  <si>
    <t>内容</t>
    <rPh sb="0" eb="2">
      <t>ナイヨウ</t>
    </rPh>
    <phoneticPr fontId="12"/>
  </si>
  <si>
    <t>区分</t>
    <rPh sb="0" eb="2">
      <t>クブン</t>
    </rPh>
    <phoneticPr fontId="12"/>
  </si>
  <si>
    <t>交付申請額（円）</t>
    <rPh sb="0" eb="2">
      <t>コウフ</t>
    </rPh>
    <rPh sb="2" eb="4">
      <t>シンセイ</t>
    </rPh>
    <rPh sb="4" eb="5">
      <t>ガク</t>
    </rPh>
    <rPh sb="6" eb="7">
      <t>エン</t>
    </rPh>
    <phoneticPr fontId="3"/>
  </si>
  <si>
    <t>受講料等の総額（円）</t>
    <rPh sb="0" eb="3">
      <t>ジュコウリョウ</t>
    </rPh>
    <rPh sb="3" eb="4">
      <t>トウ</t>
    </rPh>
    <rPh sb="5" eb="7">
      <t>ソウガク</t>
    </rPh>
    <rPh sb="8" eb="9">
      <t>エン</t>
    </rPh>
    <phoneticPr fontId="3"/>
  </si>
  <si>
    <t>研修受講終了日</t>
    <phoneticPr fontId="1"/>
  </si>
  <si>
    <t>受講料等の
総額（円）</t>
    <rPh sb="0" eb="3">
      <t>ジュコウリョウ</t>
    </rPh>
    <rPh sb="3" eb="4">
      <t>トウ</t>
    </rPh>
    <rPh sb="6" eb="8">
      <t>ソウガク</t>
    </rPh>
    <rPh sb="9" eb="10">
      <t>エン</t>
    </rPh>
    <phoneticPr fontId="1"/>
  </si>
  <si>
    <t>研修受講予定日</t>
    <phoneticPr fontId="1"/>
  </si>
  <si>
    <t>研修受講者が従事する事業所等</t>
    <phoneticPr fontId="1"/>
  </si>
  <si>
    <t>研修の内容</t>
    <phoneticPr fontId="1"/>
  </si>
  <si>
    <t>研修実施機関</t>
    <phoneticPr fontId="1"/>
  </si>
  <si>
    <t>研修名称</t>
    <phoneticPr fontId="1"/>
  </si>
  <si>
    <t>研修受講者</t>
    <rPh sb="0" eb="2">
      <t>ケンシュウ</t>
    </rPh>
    <rPh sb="2" eb="5">
      <t>ジュコウシャ</t>
    </rPh>
    <phoneticPr fontId="1"/>
  </si>
  <si>
    <t>補助事業対象者が受講する研修の概要</t>
    <phoneticPr fontId="1"/>
  </si>
  <si>
    <t>補助事業対象者の概要</t>
    <phoneticPr fontId="1"/>
  </si>
  <si>
    <t>研修受講開始日</t>
    <phoneticPr fontId="1"/>
  </si>
  <si>
    <t>事業所等の名称</t>
    <phoneticPr fontId="1"/>
  </si>
  <si>
    <t>研修実施機関</t>
    <phoneticPr fontId="1"/>
  </si>
  <si>
    <t>補助事業対象者が受講する研修の概要</t>
    <phoneticPr fontId="1"/>
  </si>
  <si>
    <t>補助事業対象者の概要</t>
    <phoneticPr fontId="1"/>
  </si>
  <si>
    <t>事業所等の所在地</t>
    <phoneticPr fontId="1"/>
  </si>
  <si>
    <t>研修受講予定日</t>
    <phoneticPr fontId="1"/>
  </si>
  <si>
    <t>⑥</t>
    <phoneticPr fontId="1"/>
  </si>
  <si>
    <t>研修受講終了日</t>
    <phoneticPr fontId="1"/>
  </si>
  <si>
    <t>研修受講開始日</t>
    <phoneticPr fontId="1"/>
  </si>
  <si>
    <t>事業所等の名称</t>
    <phoneticPr fontId="1"/>
  </si>
  <si>
    <t>研修の内容</t>
    <phoneticPr fontId="1"/>
  </si>
  <si>
    <t>研修受講者が従事する事業所等</t>
    <phoneticPr fontId="1"/>
  </si>
  <si>
    <t>②</t>
    <phoneticPr fontId="1"/>
  </si>
  <si>
    <t>①</t>
    <phoneticPr fontId="1"/>
  </si>
  <si>
    <t>別記様式別紙(第６条関係)</t>
    <phoneticPr fontId="1"/>
  </si>
  <si>
    <t>その他の研修（対象額全体）</t>
    <rPh sb="2" eb="3">
      <t>タ</t>
    </rPh>
    <rPh sb="4" eb="6">
      <t>ケンシュウ</t>
    </rPh>
    <rPh sb="7" eb="9">
      <t>タイショウ</t>
    </rPh>
    <rPh sb="9" eb="10">
      <t>ガク</t>
    </rPh>
    <rPh sb="10" eb="12">
      <t>ゼンタイ</t>
    </rPh>
    <phoneticPr fontId="1"/>
  </si>
  <si>
    <t>その他の研修（合計/2）上限15万円</t>
    <rPh sb="2" eb="3">
      <t>タ</t>
    </rPh>
    <rPh sb="4" eb="6">
      <t>ケンシュウ</t>
    </rPh>
    <rPh sb="7" eb="9">
      <t>ゴウケイ</t>
    </rPh>
    <rPh sb="12" eb="14">
      <t>ジョウゲン</t>
    </rPh>
    <rPh sb="16" eb="18">
      <t>マンエン</t>
    </rPh>
    <phoneticPr fontId="1"/>
  </si>
  <si>
    <t>認知症介護実践者研修</t>
    <rPh sb="0" eb="3">
      <t>ニンチショウ</t>
    </rPh>
    <rPh sb="3" eb="5">
      <t>カイゴ</t>
    </rPh>
    <rPh sb="5" eb="8">
      <t>ジッセンシャ</t>
    </rPh>
    <rPh sb="8" eb="10">
      <t>ケンシュウ</t>
    </rPh>
    <phoneticPr fontId="1"/>
  </si>
  <si>
    <t>認知症介護実践リーダー研修</t>
    <rPh sb="0" eb="3">
      <t>ニンチショウ</t>
    </rPh>
    <rPh sb="3" eb="5">
      <t>カイゴ</t>
    </rPh>
    <rPh sb="5" eb="7">
      <t>ジッセン</t>
    </rPh>
    <rPh sb="11" eb="13">
      <t>ケンシュウ</t>
    </rPh>
    <phoneticPr fontId="1"/>
  </si>
  <si>
    <t>認知症介護実践者研修（対象額全体）</t>
    <rPh sb="0" eb="3">
      <t>ニンチショウ</t>
    </rPh>
    <rPh sb="3" eb="5">
      <t>カイゴ</t>
    </rPh>
    <rPh sb="5" eb="8">
      <t>ジッセンシャ</t>
    </rPh>
    <rPh sb="8" eb="10">
      <t>ケンシュウ</t>
    </rPh>
    <rPh sb="11" eb="13">
      <t>タイショウ</t>
    </rPh>
    <rPh sb="13" eb="14">
      <t>ガク</t>
    </rPh>
    <rPh sb="14" eb="16">
      <t>ゼンタイ</t>
    </rPh>
    <phoneticPr fontId="1"/>
  </si>
  <si>
    <t>認知症介護実践リーダー研修（対象額全体）</t>
    <rPh sb="0" eb="3">
      <t>ニンチショウ</t>
    </rPh>
    <rPh sb="3" eb="5">
      <t>カイゴ</t>
    </rPh>
    <rPh sb="5" eb="7">
      <t>ジッセン</t>
    </rPh>
    <rPh sb="11" eb="13">
      <t>ケンシュウ</t>
    </rPh>
    <rPh sb="14" eb="16">
      <t>タイショウ</t>
    </rPh>
    <rPh sb="16" eb="17">
      <t>ガク</t>
    </rPh>
    <rPh sb="17" eb="19">
      <t>ゼンタイ</t>
    </rPh>
    <phoneticPr fontId="1"/>
  </si>
  <si>
    <r>
      <t xml:space="preserve">研修名称
</t>
    </r>
    <r>
      <rPr>
        <sz val="9"/>
        <color theme="1"/>
        <rFont val="ＭＳ ゴシック"/>
        <family val="3"/>
        <charset val="128"/>
      </rPr>
      <t>プルダウンから選択
※認知症介護実践者研修・認知症介護実践リーダー研修
　について、相模原市指定</t>
    </r>
    <r>
      <rPr>
        <b/>
        <sz val="9"/>
        <color theme="1"/>
        <rFont val="ＭＳ ゴシック"/>
        <family val="3"/>
        <charset val="128"/>
      </rPr>
      <t>以外</t>
    </r>
    <r>
      <rPr>
        <sz val="9"/>
        <color theme="1"/>
        <rFont val="ＭＳ ゴシック"/>
        <family val="3"/>
        <charset val="128"/>
      </rPr>
      <t>の研修を受講する場合は
　「その他」を選択してください。</t>
    </r>
    <rPh sb="0" eb="2">
      <t>ケンシュウ</t>
    </rPh>
    <rPh sb="2" eb="4">
      <t>メイショウ</t>
    </rPh>
    <rPh sb="12" eb="14">
      <t>センタク</t>
    </rPh>
    <rPh sb="16" eb="26">
      <t>ニンチショウカイゴジッセンシャケンシュウ</t>
    </rPh>
    <rPh sb="27" eb="30">
      <t>ニンチショウ</t>
    </rPh>
    <rPh sb="30" eb="32">
      <t>カイゴ</t>
    </rPh>
    <rPh sb="32" eb="34">
      <t>ジッセン</t>
    </rPh>
    <rPh sb="38" eb="40">
      <t>ケンシュウ</t>
    </rPh>
    <rPh sb="47" eb="51">
      <t>サガミハラシ</t>
    </rPh>
    <rPh sb="51" eb="53">
      <t>シテイ</t>
    </rPh>
    <rPh sb="53" eb="55">
      <t>イガイ</t>
    </rPh>
    <rPh sb="56" eb="58">
      <t>ケンシュウ</t>
    </rPh>
    <rPh sb="59" eb="61">
      <t>ジュコウ</t>
    </rPh>
    <rPh sb="63" eb="65">
      <t>バアイ</t>
    </rPh>
    <rPh sb="71" eb="72">
      <t>タ</t>
    </rPh>
    <rPh sb="74" eb="76">
      <t>センタク</t>
    </rPh>
    <phoneticPr fontId="1"/>
  </si>
  <si>
    <t>○補助金等の使途
　上記事業に係る受講料等補助対象経費の費用負担への充当</t>
    <phoneticPr fontId="1"/>
  </si>
  <si>
    <t>研修名称：</t>
    <rPh sb="0" eb="2">
      <t>ケンシュウ</t>
    </rPh>
    <rPh sb="2" eb="4">
      <t>メイショウ</t>
    </rPh>
    <phoneticPr fontId="1"/>
  </si>
  <si>
    <t>研修実施機関：</t>
    <rPh sb="0" eb="2">
      <t>ケンシュウ</t>
    </rPh>
    <rPh sb="2" eb="4">
      <t>ジッシ</t>
    </rPh>
    <rPh sb="4" eb="6">
      <t>キカン</t>
    </rPh>
    <phoneticPr fontId="1"/>
  </si>
  <si>
    <t>以下、Excel計算式</t>
    <rPh sb="0" eb="2">
      <t>イカ</t>
    </rPh>
    <rPh sb="8" eb="10">
      <t>ケイサン</t>
    </rPh>
    <rPh sb="10" eb="11">
      <t>シキ</t>
    </rPh>
    <phoneticPr fontId="1"/>
  </si>
  <si>
    <t>自動計算です。削除しないでください。</t>
    <rPh sb="0" eb="2">
      <t>ジドウ</t>
    </rPh>
    <rPh sb="2" eb="4">
      <t>ケイサン</t>
    </rPh>
    <rPh sb="7" eb="9">
      <t>サクジョ</t>
    </rPh>
    <phoneticPr fontId="1"/>
  </si>
  <si>
    <t>○補助事業等の概要</t>
    <rPh sb="1" eb="3">
      <t>ホジョ</t>
    </rPh>
    <rPh sb="3" eb="6">
      <t>ジギョウナド</t>
    </rPh>
    <rPh sb="7" eb="9">
      <t>ガイヨウ</t>
    </rPh>
    <phoneticPr fontId="12"/>
  </si>
  <si>
    <t>（１） 次の研修以外の場合、補助対象経費総額×２分の１
　　　（上限150,000円／１法人）</t>
    <phoneticPr fontId="1"/>
  </si>
  <si>
    <t>（３） 本市が実施する認知症介護実践リーダー研修の場合、
　　　 補助対象経費総額－17,000円（上限43,000円／１人）</t>
    <phoneticPr fontId="1"/>
  </si>
  <si>
    <t>（２） 本市が実施する認知症介護実践者研修の場合、補助対象経費総額－10,000円
　　　（上限40,000円／１人）</t>
    <phoneticPr fontId="1"/>
  </si>
  <si>
    <t>職種</t>
    <rPh sb="0" eb="2">
      <t>ショクシュ</t>
    </rPh>
    <phoneticPr fontId="1"/>
  </si>
  <si>
    <t>研修名称</t>
    <rPh sb="0" eb="2">
      <t>ケンシュウ</t>
    </rPh>
    <rPh sb="2" eb="4">
      <t>メイショウ</t>
    </rPh>
    <phoneticPr fontId="1"/>
  </si>
  <si>
    <t>研修の内容</t>
    <rPh sb="0" eb="2">
      <t>ケンシュウ</t>
    </rPh>
    <rPh sb="3" eb="5">
      <t>ナイヨウ</t>
    </rPh>
    <phoneticPr fontId="1"/>
  </si>
  <si>
    <t>事業所等の名称</t>
    <rPh sb="0" eb="3">
      <t>ジギョウショ</t>
    </rPh>
    <rPh sb="3" eb="4">
      <t>トウ</t>
    </rPh>
    <rPh sb="5" eb="7">
      <t>メイショウ</t>
    </rPh>
    <phoneticPr fontId="1"/>
  </si>
  <si>
    <t>事業所等の所在地</t>
    <rPh sb="0" eb="3">
      <t>ジギョウショ</t>
    </rPh>
    <rPh sb="3" eb="4">
      <t>トウ</t>
    </rPh>
    <rPh sb="5" eb="8">
      <t>ショザイチ</t>
    </rPh>
    <phoneticPr fontId="1"/>
  </si>
  <si>
    <t>受講開始日</t>
    <rPh sb="0" eb="2">
      <t>ジュコウ</t>
    </rPh>
    <rPh sb="2" eb="5">
      <t>カイシビ</t>
    </rPh>
    <phoneticPr fontId="1"/>
  </si>
  <si>
    <t>負担金</t>
    <rPh sb="0" eb="3">
      <t>フタンキン</t>
    </rPh>
    <phoneticPr fontId="1"/>
  </si>
  <si>
    <t>需用費</t>
    <rPh sb="0" eb="3">
      <t>ジュヨウヒ</t>
    </rPh>
    <phoneticPr fontId="1"/>
  </si>
  <si>
    <t>研修名称（その他変換）</t>
    <rPh sb="0" eb="2">
      <t>ケンシュウ</t>
    </rPh>
    <rPh sb="2" eb="4">
      <t>メイショウ</t>
    </rPh>
    <rPh sb="7" eb="8">
      <t>タ</t>
    </rPh>
    <rPh sb="8" eb="10">
      <t>ヘンカン</t>
    </rPh>
    <phoneticPr fontId="1"/>
  </si>
  <si>
    <r>
      <t>負担金（受講料等）</t>
    </r>
    <r>
      <rPr>
        <sz val="9"/>
        <color theme="1"/>
        <rFont val="ＭＳ ゴシック"/>
        <family val="3"/>
        <charset val="128"/>
      </rPr>
      <t xml:space="preserve">
負担金と需用費が両方とも空欄の場合、
左隣の負担金と需用費がコピーされます。</t>
    </r>
    <rPh sb="0" eb="3">
      <t>フタンキン</t>
    </rPh>
    <rPh sb="4" eb="7">
      <t>ジュコウリョウ</t>
    </rPh>
    <rPh sb="7" eb="8">
      <t>トウ</t>
    </rPh>
    <rPh sb="10" eb="13">
      <t>フタンキン</t>
    </rPh>
    <rPh sb="14" eb="17">
      <t>ジュヨウヒ</t>
    </rPh>
    <rPh sb="18" eb="20">
      <t>リョウホウ</t>
    </rPh>
    <rPh sb="22" eb="24">
      <t>クウラン</t>
    </rPh>
    <rPh sb="25" eb="27">
      <t>バアイ</t>
    </rPh>
    <rPh sb="29" eb="31">
      <t>ヒダリドナリ</t>
    </rPh>
    <rPh sb="32" eb="35">
      <t>フタンキン</t>
    </rPh>
    <rPh sb="36" eb="39">
      <t>ジュヨウヒ</t>
    </rPh>
    <phoneticPr fontId="1"/>
  </si>
  <si>
    <r>
      <t xml:space="preserve">需用費（教材費等）
</t>
    </r>
    <r>
      <rPr>
        <sz val="9"/>
        <color theme="1"/>
        <rFont val="ＭＳ ゴシック"/>
        <family val="3"/>
        <charset val="128"/>
      </rPr>
      <t>負担金と需用費が両方とも空欄の場合、
左隣の負担金と需用費がコピーされます。</t>
    </r>
    <rPh sb="0" eb="3">
      <t>ジュヨウヒ</t>
    </rPh>
    <rPh sb="4" eb="7">
      <t>キョウザイヒ</t>
    </rPh>
    <rPh sb="7" eb="8">
      <t>トウ</t>
    </rPh>
    <rPh sb="32" eb="35">
      <t>フタンキン</t>
    </rPh>
    <rPh sb="36" eb="39">
      <t>ジュヨウヒ</t>
    </rPh>
    <phoneticPr fontId="1"/>
  </si>
  <si>
    <t>研修受講開始日：</t>
    <rPh sb="0" eb="2">
      <t>ケンシュウ</t>
    </rPh>
    <rPh sb="2" eb="4">
      <t>ジュコウ</t>
    </rPh>
    <rPh sb="4" eb="7">
      <t>カイシビ</t>
    </rPh>
    <phoneticPr fontId="1"/>
  </si>
  <si>
    <t>研修受講終了日：</t>
    <rPh sb="0" eb="2">
      <t>ケンシュウ</t>
    </rPh>
    <rPh sb="2" eb="4">
      <t>ジュコウ</t>
    </rPh>
    <rPh sb="4" eb="7">
      <t>シュウリョウビ</t>
    </rPh>
    <phoneticPr fontId="1"/>
  </si>
  <si>
    <t>氏名：</t>
    <rPh sb="0" eb="2">
      <t>シメイ</t>
    </rPh>
    <phoneticPr fontId="1"/>
  </si>
  <si>
    <t>職種：</t>
    <rPh sb="0" eb="2">
      <t>ショクシュ</t>
    </rPh>
    <phoneticPr fontId="1"/>
  </si>
  <si>
    <t>算出方法：各補助種別について、以下の通り</t>
    <rPh sb="0" eb="2">
      <t>サンシュツ</t>
    </rPh>
    <rPh sb="2" eb="4">
      <t>ホウホウ</t>
    </rPh>
    <rPh sb="5" eb="6">
      <t>カク</t>
    </rPh>
    <rPh sb="6" eb="8">
      <t>ホジョ</t>
    </rPh>
    <rPh sb="8" eb="10">
      <t>シュベツ</t>
    </rPh>
    <rPh sb="15" eb="17">
      <t>イカ</t>
    </rPh>
    <rPh sb="18" eb="19">
      <t>トオ</t>
    </rPh>
    <phoneticPr fontId="1"/>
  </si>
  <si>
    <t>キャリアアップ補助金申請の手順</t>
    <rPh sb="7" eb="10">
      <t>ホジョキン</t>
    </rPh>
    <rPh sb="10" eb="12">
      <t>シンセイ</t>
    </rPh>
    <rPh sb="13" eb="15">
      <t>テジュン</t>
    </rPh>
    <phoneticPr fontId="1"/>
  </si>
  <si>
    <t>・補助金等交付申請書</t>
    <rPh sb="1" eb="4">
      <t>ホジョキン</t>
    </rPh>
    <rPh sb="4" eb="5">
      <t>トウ</t>
    </rPh>
    <rPh sb="5" eb="7">
      <t>コウフ</t>
    </rPh>
    <rPh sb="7" eb="10">
      <t>シンセイショ</t>
    </rPh>
    <phoneticPr fontId="1"/>
  </si>
  <si>
    <t>・補助事業等計画書</t>
    <rPh sb="1" eb="3">
      <t>ホジョ</t>
    </rPh>
    <rPh sb="3" eb="5">
      <t>ジギョウ</t>
    </rPh>
    <rPh sb="5" eb="6">
      <t>トウ</t>
    </rPh>
    <rPh sb="6" eb="8">
      <t>ケイカク</t>
    </rPh>
    <rPh sb="8" eb="9">
      <t>ショ</t>
    </rPh>
    <phoneticPr fontId="1"/>
  </si>
  <si>
    <t>　（必要に応じて、補助事業等計画書別紙）</t>
    <rPh sb="2" eb="4">
      <t>ヒツヨウ</t>
    </rPh>
    <rPh sb="5" eb="6">
      <t>オウ</t>
    </rPh>
    <rPh sb="9" eb="17">
      <t>ホジョジギョウトウケイカクショ</t>
    </rPh>
    <rPh sb="17" eb="19">
      <t>ベッシ</t>
    </rPh>
    <phoneticPr fontId="1"/>
  </si>
  <si>
    <t>・収支予算書</t>
    <rPh sb="1" eb="3">
      <t>シュウシ</t>
    </rPh>
    <rPh sb="3" eb="6">
      <t>ヨサンショ</t>
    </rPh>
    <phoneticPr fontId="1"/>
  </si>
  <si>
    <t>・補助金等概要調書</t>
    <rPh sb="1" eb="4">
      <t>ホジョキン</t>
    </rPh>
    <rPh sb="4" eb="5">
      <t>トウ</t>
    </rPh>
    <rPh sb="5" eb="7">
      <t>ガイヨウ</t>
    </rPh>
    <rPh sb="7" eb="9">
      <t>チョウショ</t>
    </rPh>
    <phoneticPr fontId="1"/>
  </si>
  <si>
    <t>①補助金等交付申請書一式作成シート</t>
    <rPh sb="1" eb="4">
      <t>ホジョキン</t>
    </rPh>
    <rPh sb="4" eb="5">
      <t>トウ</t>
    </rPh>
    <rPh sb="5" eb="7">
      <t>コウフ</t>
    </rPh>
    <rPh sb="7" eb="10">
      <t>シンセイショ</t>
    </rPh>
    <rPh sb="10" eb="12">
      <t>イッシキ</t>
    </rPh>
    <rPh sb="12" eb="14">
      <t>サクセイ</t>
    </rPh>
    <phoneticPr fontId="1"/>
  </si>
  <si>
    <t>↓</t>
    <phoneticPr fontId="1"/>
  </si>
  <si>
    <t>↓</t>
    <phoneticPr fontId="1"/>
  </si>
  <si>
    <t>・補助事業等実績報告書</t>
    <rPh sb="1" eb="3">
      <t>ホジョ</t>
    </rPh>
    <rPh sb="3" eb="5">
      <t>ジギョウ</t>
    </rPh>
    <rPh sb="5" eb="6">
      <t>トウ</t>
    </rPh>
    <rPh sb="6" eb="8">
      <t>ジッセキ</t>
    </rPh>
    <rPh sb="8" eb="11">
      <t>ホウコクショ</t>
    </rPh>
    <phoneticPr fontId="1"/>
  </si>
  <si>
    <t>・収支決算書</t>
    <rPh sb="1" eb="3">
      <t>シュウシ</t>
    </rPh>
    <rPh sb="3" eb="5">
      <t>ケッサン</t>
    </rPh>
    <rPh sb="5" eb="6">
      <t>ショ</t>
    </rPh>
    <phoneticPr fontId="1"/>
  </si>
  <si>
    <t>・補助事業等実績調書</t>
    <rPh sb="1" eb="3">
      <t>ホジョ</t>
    </rPh>
    <rPh sb="3" eb="5">
      <t>ジギョウ</t>
    </rPh>
    <rPh sb="5" eb="6">
      <t>トウ</t>
    </rPh>
    <rPh sb="6" eb="8">
      <t>ジッセキ</t>
    </rPh>
    <rPh sb="8" eb="10">
      <t>チョウショ</t>
    </rPh>
    <phoneticPr fontId="1"/>
  </si>
  <si>
    <t>・受講が確認できる書類（修了証書の写し等）</t>
    <rPh sb="1" eb="3">
      <t>ジュコウ</t>
    </rPh>
    <rPh sb="4" eb="6">
      <t>カクニン</t>
    </rPh>
    <rPh sb="9" eb="11">
      <t>ショルイ</t>
    </rPh>
    <rPh sb="12" eb="14">
      <t>シュウリョウ</t>
    </rPh>
    <rPh sb="14" eb="16">
      <t>ショウショ</t>
    </rPh>
    <rPh sb="17" eb="18">
      <t>ウツ</t>
    </rPh>
    <rPh sb="19" eb="20">
      <t>トウ</t>
    </rPh>
    <phoneticPr fontId="1"/>
  </si>
  <si>
    <t>・受講料等領収書（もしくはこれに準ずる書類）</t>
    <rPh sb="1" eb="4">
      <t>ジュコウリョウ</t>
    </rPh>
    <rPh sb="4" eb="5">
      <t>トウ</t>
    </rPh>
    <rPh sb="5" eb="8">
      <t>リョウシュウショ</t>
    </rPh>
    <rPh sb="16" eb="17">
      <t>ジュン</t>
    </rPh>
    <rPh sb="19" eb="21">
      <t>ショルイ</t>
    </rPh>
    <phoneticPr fontId="1"/>
  </si>
  <si>
    <t>↓</t>
    <phoneticPr fontId="1"/>
  </si>
  <si>
    <t>・補助金等交付請求書</t>
    <rPh sb="1" eb="4">
      <t>ホジョキン</t>
    </rPh>
    <rPh sb="4" eb="5">
      <t>トウ</t>
    </rPh>
    <rPh sb="5" eb="7">
      <t>コウフ</t>
    </rPh>
    <rPh sb="7" eb="10">
      <t>セイキュウショ</t>
    </rPh>
    <phoneticPr fontId="1"/>
  </si>
  <si>
    <t>・補助金等交付決定通知書の写し</t>
    <rPh sb="1" eb="4">
      <t>ホジョキン</t>
    </rPh>
    <rPh sb="4" eb="5">
      <t>トウ</t>
    </rPh>
    <rPh sb="5" eb="7">
      <t>コウフ</t>
    </rPh>
    <rPh sb="7" eb="9">
      <t>ケッテイ</t>
    </rPh>
    <rPh sb="9" eb="12">
      <t>ツウチショ</t>
    </rPh>
    <rPh sb="13" eb="14">
      <t>ウツ</t>
    </rPh>
    <phoneticPr fontId="1"/>
  </si>
  <si>
    <t>市から「補助金等交付決定通知書」が届きます。</t>
    <rPh sb="0" eb="1">
      <t>シ</t>
    </rPh>
    <rPh sb="4" eb="8">
      <t>ホジョキントウ</t>
    </rPh>
    <rPh sb="8" eb="15">
      <t>コウフケッテイツウチショ</t>
    </rPh>
    <rPh sb="17" eb="18">
      <t>トド</t>
    </rPh>
    <phoneticPr fontId="1"/>
  </si>
  <si>
    <t>市から「補助金等額確定通知書」が届きます。</t>
    <rPh sb="0" eb="1">
      <t>シ</t>
    </rPh>
    <rPh sb="4" eb="7">
      <t>ホジョキン</t>
    </rPh>
    <rPh sb="7" eb="8">
      <t>トウ</t>
    </rPh>
    <rPh sb="8" eb="9">
      <t>ガク</t>
    </rPh>
    <rPh sb="9" eb="11">
      <t>カクテイ</t>
    </rPh>
    <rPh sb="11" eb="14">
      <t>ツウチショ</t>
    </rPh>
    <rPh sb="16" eb="17">
      <t>トド</t>
    </rPh>
    <phoneticPr fontId="1"/>
  </si>
  <si>
    <t>市から補助金が支払われます。</t>
    <rPh sb="0" eb="1">
      <t>シ</t>
    </rPh>
    <rPh sb="3" eb="6">
      <t>ホジョキン</t>
    </rPh>
    <rPh sb="7" eb="9">
      <t>シハラ</t>
    </rPh>
    <phoneticPr fontId="1"/>
  </si>
  <si>
    <t>入力すると各シートに内容が反映されるので、印刷してください。</t>
    <rPh sb="0" eb="2">
      <t>ニュウリョク</t>
    </rPh>
    <rPh sb="5" eb="6">
      <t>カク</t>
    </rPh>
    <rPh sb="10" eb="12">
      <t>ナイヨウ</t>
    </rPh>
    <rPh sb="13" eb="15">
      <t>ハンエイ</t>
    </rPh>
    <rPh sb="21" eb="23">
      <t>インサツ</t>
    </rPh>
    <phoneticPr fontId="1"/>
  </si>
  <si>
    <t>なお、従来通りWordで作成していただいても問題ありません。</t>
    <rPh sb="3" eb="5">
      <t>ジュウライ</t>
    </rPh>
    <rPh sb="5" eb="6">
      <t>ドオ</t>
    </rPh>
    <rPh sb="12" eb="14">
      <t>サクセイ</t>
    </rPh>
    <rPh sb="22" eb="24">
      <t>モンダイ</t>
    </rPh>
    <phoneticPr fontId="1"/>
  </si>
  <si>
    <t>このシートを下にスクロールすると、補助金申請の手順と、</t>
    <rPh sb="6" eb="7">
      <t>シタ</t>
    </rPh>
    <rPh sb="17" eb="22">
      <t>ホジョキンシンセイ</t>
    </rPh>
    <rPh sb="23" eb="25">
      <t>テジュン</t>
    </rPh>
    <phoneticPr fontId="1"/>
  </si>
  <si>
    <t>手順の①～③に対応する入力欄があります。</t>
    <rPh sb="0" eb="2">
      <t>テジュン</t>
    </rPh>
    <phoneticPr fontId="1"/>
  </si>
  <si>
    <r>
      <rPr>
        <b/>
        <sz val="11"/>
        <color theme="1"/>
        <rFont val="ＭＳ ゴシック"/>
        <family val="3"/>
        <charset val="128"/>
      </rPr>
      <t>太字</t>
    </r>
    <r>
      <rPr>
        <sz val="11"/>
        <color theme="1"/>
        <rFont val="ＭＳ ゴシック"/>
        <family val="3"/>
        <charset val="128"/>
      </rPr>
      <t>の書類はこのシートで作成できます。</t>
    </r>
    <rPh sb="0" eb="2">
      <t>フトジ</t>
    </rPh>
    <rPh sb="3" eb="5">
      <t>ショルイ</t>
    </rPh>
    <rPh sb="12" eb="14">
      <t>サクセイ</t>
    </rPh>
    <phoneticPr fontId="1"/>
  </si>
  <si>
    <r>
      <t xml:space="preserve">住所又は所在地
</t>
    </r>
    <r>
      <rPr>
        <sz val="9"/>
        <color theme="1"/>
        <rFont val="ＭＳ ゴシック"/>
        <family val="3"/>
        <charset val="128"/>
      </rPr>
      <t>※</t>
    </r>
    <r>
      <rPr>
        <b/>
        <sz val="9"/>
        <color rgb="FF7030A0"/>
        <rFont val="ＭＳ ゴシック"/>
        <family val="3"/>
        <charset val="128"/>
      </rPr>
      <t>法人</t>
    </r>
    <r>
      <rPr>
        <sz val="9"/>
        <color theme="1"/>
        <rFont val="ＭＳ ゴシック"/>
        <family val="3"/>
        <charset val="128"/>
      </rPr>
      <t>の所在地を入力してください。
　事業所の所在地は受講者情報に入力欄があります</t>
    </r>
    <rPh sb="0" eb="2">
      <t>ジュウショ</t>
    </rPh>
    <rPh sb="2" eb="3">
      <t>マタ</t>
    </rPh>
    <rPh sb="4" eb="7">
      <t>ショザイチ</t>
    </rPh>
    <rPh sb="9" eb="11">
      <t>ホウジン</t>
    </rPh>
    <rPh sb="12" eb="15">
      <t>ショザイチ</t>
    </rPh>
    <rPh sb="16" eb="18">
      <t>ニュウリョク</t>
    </rPh>
    <rPh sb="27" eb="30">
      <t>ジギョウショ</t>
    </rPh>
    <rPh sb="31" eb="34">
      <t>ショザイチ</t>
    </rPh>
    <rPh sb="35" eb="40">
      <t>ジュコウシャジョウホウ</t>
    </rPh>
    <rPh sb="41" eb="43">
      <t>ニュウリョク</t>
    </rPh>
    <rPh sb="43" eb="44">
      <t>ラン</t>
    </rPh>
    <phoneticPr fontId="1"/>
  </si>
  <si>
    <r>
      <t xml:space="preserve">名称
</t>
    </r>
    <r>
      <rPr>
        <sz val="9"/>
        <color theme="1"/>
        <rFont val="ＭＳ ゴシック"/>
        <family val="3"/>
        <charset val="128"/>
      </rPr>
      <t>※</t>
    </r>
    <r>
      <rPr>
        <b/>
        <sz val="9"/>
        <color rgb="FF7030A0"/>
        <rFont val="ＭＳ ゴシック"/>
        <family val="3"/>
        <charset val="128"/>
      </rPr>
      <t>法人</t>
    </r>
    <r>
      <rPr>
        <sz val="9"/>
        <color theme="1"/>
        <rFont val="ＭＳ ゴシック"/>
        <family val="3"/>
        <charset val="128"/>
      </rPr>
      <t>の名称を入力してください。
　事業所の名称は受講者情報に入力欄があります</t>
    </r>
    <rPh sb="0" eb="2">
      <t>メイショウ</t>
    </rPh>
    <rPh sb="7" eb="9">
      <t>メイショウ</t>
    </rPh>
    <rPh sb="25" eb="27">
      <t>メイショウ</t>
    </rPh>
    <phoneticPr fontId="1"/>
  </si>
  <si>
    <r>
      <t xml:space="preserve">代表者氏名
</t>
    </r>
    <r>
      <rPr>
        <sz val="9"/>
        <color theme="1"/>
        <rFont val="ＭＳ ゴシック"/>
        <family val="3"/>
        <charset val="128"/>
      </rPr>
      <t>※</t>
    </r>
    <r>
      <rPr>
        <b/>
        <sz val="9"/>
        <color rgb="FF7030A0"/>
        <rFont val="ＭＳ ゴシック"/>
        <family val="3"/>
        <charset val="128"/>
      </rPr>
      <t>法人</t>
    </r>
    <r>
      <rPr>
        <sz val="9"/>
        <color theme="1"/>
        <rFont val="ＭＳ ゴシック"/>
        <family val="3"/>
        <charset val="128"/>
      </rPr>
      <t>の代表者を入力してください</t>
    </r>
    <rPh sb="0" eb="3">
      <t>ダイヒョウシャ</t>
    </rPh>
    <rPh sb="7" eb="9">
      <t>ホウジン</t>
    </rPh>
    <rPh sb="10" eb="13">
      <t>ダイヒョウシャ</t>
    </rPh>
    <rPh sb="14" eb="16">
      <t>ニュウリョク</t>
    </rPh>
    <phoneticPr fontId="1"/>
  </si>
  <si>
    <t>③</t>
    <phoneticPr fontId="1"/>
  </si>
  <si>
    <t>④</t>
    <phoneticPr fontId="1"/>
  </si>
  <si>
    <t>⑤</t>
    <phoneticPr fontId="1"/>
  </si>
  <si>
    <t>⑦</t>
    <phoneticPr fontId="1"/>
  </si>
  <si>
    <t>⑧</t>
    <phoneticPr fontId="1"/>
  </si>
  <si>
    <t>⑨</t>
    <phoneticPr fontId="1"/>
  </si>
  <si>
    <t>⑩</t>
    <phoneticPr fontId="1"/>
  </si>
  <si>
    <t>②補助事業等実績報告書一式作成シート</t>
    <rPh sb="1" eb="3">
      <t>ホジョ</t>
    </rPh>
    <rPh sb="3" eb="5">
      <t>ジギョウ</t>
    </rPh>
    <rPh sb="5" eb="6">
      <t>トウ</t>
    </rPh>
    <rPh sb="6" eb="8">
      <t>ジッセキ</t>
    </rPh>
    <rPh sb="8" eb="11">
      <t>ホウコクショ</t>
    </rPh>
    <rPh sb="11" eb="13">
      <t>イッシキ</t>
    </rPh>
    <rPh sb="13" eb="15">
      <t>サクセイ</t>
    </rPh>
    <phoneticPr fontId="1"/>
  </si>
  <si>
    <t>補助事業者等名称</t>
    <rPh sb="0" eb="2">
      <t>ホジョ</t>
    </rPh>
    <rPh sb="2" eb="4">
      <t>ジギョウ</t>
    </rPh>
    <rPh sb="4" eb="5">
      <t>シャ</t>
    </rPh>
    <rPh sb="5" eb="6">
      <t>トウ</t>
    </rPh>
    <rPh sb="6" eb="8">
      <t>メイショウ</t>
    </rPh>
    <phoneticPr fontId="1"/>
  </si>
  <si>
    <t>研修実施場所</t>
    <rPh sb="0" eb="2">
      <t>ケンシュウ</t>
    </rPh>
    <rPh sb="2" eb="4">
      <t>ジッシ</t>
    </rPh>
    <rPh sb="4" eb="6">
      <t>バショ</t>
    </rPh>
    <phoneticPr fontId="1"/>
  </si>
  <si>
    <t>1人目</t>
    <rPh sb="1" eb="2">
      <t>ニン</t>
    </rPh>
    <rPh sb="2" eb="3">
      <t>メ</t>
    </rPh>
    <phoneticPr fontId="1"/>
  </si>
  <si>
    <t>2人目</t>
    <rPh sb="1" eb="2">
      <t>ニン</t>
    </rPh>
    <rPh sb="2" eb="3">
      <t>メ</t>
    </rPh>
    <phoneticPr fontId="1"/>
  </si>
  <si>
    <t>3人目</t>
    <rPh sb="1" eb="2">
      <t>ニン</t>
    </rPh>
    <rPh sb="2" eb="3">
      <t>メ</t>
    </rPh>
    <phoneticPr fontId="1"/>
  </si>
  <si>
    <t>4人目</t>
    <rPh sb="1" eb="2">
      <t>ニン</t>
    </rPh>
    <rPh sb="2" eb="3">
      <t>メ</t>
    </rPh>
    <phoneticPr fontId="1"/>
  </si>
  <si>
    <t>5人目</t>
    <rPh sb="1" eb="2">
      <t>ニン</t>
    </rPh>
    <rPh sb="2" eb="3">
      <t>メ</t>
    </rPh>
    <phoneticPr fontId="1"/>
  </si>
  <si>
    <t>6人目</t>
    <rPh sb="1" eb="2">
      <t>ニン</t>
    </rPh>
    <rPh sb="2" eb="3">
      <t>メ</t>
    </rPh>
    <phoneticPr fontId="1"/>
  </si>
  <si>
    <t>7人目</t>
    <rPh sb="1" eb="2">
      <t>ニン</t>
    </rPh>
    <rPh sb="2" eb="3">
      <t>メ</t>
    </rPh>
    <phoneticPr fontId="1"/>
  </si>
  <si>
    <t>8人目</t>
    <rPh sb="1" eb="2">
      <t>ニン</t>
    </rPh>
    <rPh sb="2" eb="3">
      <t>メ</t>
    </rPh>
    <phoneticPr fontId="1"/>
  </si>
  <si>
    <t>9人目</t>
    <rPh sb="1" eb="2">
      <t>ニン</t>
    </rPh>
    <rPh sb="2" eb="3">
      <t>メ</t>
    </rPh>
    <phoneticPr fontId="1"/>
  </si>
  <si>
    <t>10人目</t>
    <rPh sb="2" eb="3">
      <t>ニン</t>
    </rPh>
    <rPh sb="3" eb="4">
      <t>メ</t>
    </rPh>
    <phoneticPr fontId="1"/>
  </si>
  <si>
    <t>（複数のときは別紙可）</t>
    <phoneticPr fontId="1"/>
  </si>
  <si>
    <t>（複数のときは別紙可）</t>
    <phoneticPr fontId="1"/>
  </si>
  <si>
    <t>４　研修受講予定日</t>
    <phoneticPr fontId="1"/>
  </si>
  <si>
    <r>
      <t xml:space="preserve">研修の内容
</t>
    </r>
    <r>
      <rPr>
        <sz val="9"/>
        <color theme="1"/>
        <rFont val="ＭＳ ゴシック"/>
        <family val="3"/>
        <charset val="128"/>
      </rPr>
      <t>※</t>
    </r>
    <r>
      <rPr>
        <b/>
        <sz val="9"/>
        <color rgb="FF7030A0"/>
        <rFont val="ＭＳ ゴシック"/>
        <family val="3"/>
        <charset val="128"/>
      </rPr>
      <t>30文字以内</t>
    </r>
    <rPh sb="0" eb="2">
      <t>ケンシュウ</t>
    </rPh>
    <rPh sb="3" eb="5">
      <t>ナイヨウ</t>
    </rPh>
    <rPh sb="9" eb="11">
      <t>モジ</t>
    </rPh>
    <rPh sb="11" eb="13">
      <t>イナイ</t>
    </rPh>
    <phoneticPr fontId="1"/>
  </si>
  <si>
    <r>
      <t xml:space="preserve">補助事業の目的
</t>
    </r>
    <r>
      <rPr>
        <sz val="9"/>
        <color theme="1"/>
        <rFont val="ＭＳ ゴシック"/>
        <family val="3"/>
        <charset val="128"/>
      </rPr>
      <t>※</t>
    </r>
    <r>
      <rPr>
        <b/>
        <sz val="9"/>
        <color rgb="FF7030A0"/>
        <rFont val="ＭＳ ゴシック"/>
        <family val="3"/>
        <charset val="128"/>
      </rPr>
      <t>75文字以内</t>
    </r>
    <rPh sb="0" eb="2">
      <t>ホジョ</t>
    </rPh>
    <rPh sb="2" eb="4">
      <t>ジギョウ</t>
    </rPh>
    <rPh sb="5" eb="7">
      <t>モクテキ</t>
    </rPh>
    <rPh sb="11" eb="13">
      <t>モジ</t>
    </rPh>
    <rPh sb="13" eb="15">
      <t>イナイ</t>
    </rPh>
    <phoneticPr fontId="1"/>
  </si>
  <si>
    <t>１　補助事業の目的</t>
    <rPh sb="7" eb="9">
      <t>モクテキ</t>
    </rPh>
    <phoneticPr fontId="1"/>
  </si>
  <si>
    <t>３　補助事業対象者が
　　受講する研修の概要</t>
    <phoneticPr fontId="1"/>
  </si>
  <si>
    <r>
      <t xml:space="preserve">受講者情報
</t>
    </r>
    <r>
      <rPr>
        <b/>
        <sz val="9"/>
        <color rgb="FF7030A0"/>
        <rFont val="ＭＳ ゴシック"/>
        <family val="3"/>
        <charset val="128"/>
      </rPr>
      <t>研修を受講する人数分</t>
    </r>
    <r>
      <rPr>
        <sz val="9"/>
        <color theme="1"/>
        <rFont val="ＭＳ ゴシック"/>
        <family val="3"/>
        <charset val="128"/>
      </rPr>
      <t xml:space="preserve">入力してください。
</t>
    </r>
    <r>
      <rPr>
        <b/>
        <sz val="9"/>
        <color rgb="FF0070C0"/>
        <rFont val="ＭＳ ゴシック"/>
        <family val="3"/>
        <charset val="128"/>
      </rPr>
      <t>氏名は全員入力してください。
それ以外は空欄にすれば左隣と同じになります。</t>
    </r>
    <r>
      <rPr>
        <sz val="9"/>
        <color theme="1"/>
        <rFont val="ＭＳ ゴシック"/>
        <family val="3"/>
        <charset val="128"/>
      </rPr>
      <t xml:space="preserve">
例：1人目の職種が「介護職員」で2人目と3人目の職種が空欄の場合、2人目と3人目も「介護職員」になります。</t>
    </r>
    <rPh sb="29" eb="31">
      <t>ゼンイン</t>
    </rPh>
    <rPh sb="31" eb="33">
      <t>ニュウリョク</t>
    </rPh>
    <rPh sb="52" eb="54">
      <t>ヒダリドナリ</t>
    </rPh>
    <rPh sb="55" eb="56">
      <t>オナ</t>
    </rPh>
    <rPh sb="67" eb="68">
      <t>ニン</t>
    </rPh>
    <rPh sb="68" eb="69">
      <t>メ</t>
    </rPh>
    <rPh sb="81" eb="82">
      <t>ニン</t>
    </rPh>
    <rPh sb="82" eb="83">
      <t>メ</t>
    </rPh>
    <rPh sb="85" eb="86">
      <t>ニン</t>
    </rPh>
    <rPh sb="86" eb="87">
      <t>メ</t>
    </rPh>
    <rPh sb="98" eb="99">
      <t>ニン</t>
    </rPh>
    <rPh sb="99" eb="100">
      <t>メ</t>
    </rPh>
    <rPh sb="102" eb="103">
      <t>ニン</t>
    </rPh>
    <rPh sb="103" eb="104">
      <t>メ</t>
    </rPh>
    <phoneticPr fontId="1"/>
  </si>
  <si>
    <r>
      <t xml:space="preserve">◇住所又は所在地
</t>
    </r>
    <r>
      <rPr>
        <sz val="9"/>
        <color theme="1"/>
        <rFont val="ＭＳ ゴシック"/>
        <family val="3"/>
        <charset val="128"/>
      </rPr>
      <t>※</t>
    </r>
    <r>
      <rPr>
        <sz val="9"/>
        <color rgb="FF7030A0"/>
        <rFont val="ＭＳ ゴシック"/>
        <family val="3"/>
        <charset val="128"/>
      </rPr>
      <t>法人</t>
    </r>
    <r>
      <rPr>
        <sz val="9"/>
        <color theme="1"/>
        <rFont val="ＭＳ ゴシック"/>
        <family val="3"/>
        <charset val="128"/>
      </rPr>
      <t>の所在地を入力してください。
　事業所の所在地は受講者情報に入力欄があります</t>
    </r>
    <rPh sb="1" eb="3">
      <t>ジュウショ</t>
    </rPh>
    <rPh sb="3" eb="4">
      <t>マタ</t>
    </rPh>
    <rPh sb="5" eb="8">
      <t>ショザイチ</t>
    </rPh>
    <rPh sb="10" eb="12">
      <t>ホウジン</t>
    </rPh>
    <rPh sb="13" eb="16">
      <t>ショザイチ</t>
    </rPh>
    <rPh sb="17" eb="19">
      <t>ニュウリョク</t>
    </rPh>
    <rPh sb="28" eb="31">
      <t>ジギョウショ</t>
    </rPh>
    <rPh sb="32" eb="35">
      <t>ショザイチ</t>
    </rPh>
    <rPh sb="36" eb="41">
      <t>ジュコウシャジョウホウ</t>
    </rPh>
    <rPh sb="42" eb="44">
      <t>ニュウリョク</t>
    </rPh>
    <rPh sb="44" eb="45">
      <t>ラン</t>
    </rPh>
    <phoneticPr fontId="1"/>
  </si>
  <si>
    <r>
      <t xml:space="preserve">◇名称
</t>
    </r>
    <r>
      <rPr>
        <sz val="9"/>
        <color theme="1"/>
        <rFont val="ＭＳ ゴシック"/>
        <family val="3"/>
        <charset val="128"/>
      </rPr>
      <t>※</t>
    </r>
    <r>
      <rPr>
        <sz val="9"/>
        <color rgb="FF7030A0"/>
        <rFont val="ＭＳ ゴシック"/>
        <family val="3"/>
        <charset val="128"/>
      </rPr>
      <t>法人</t>
    </r>
    <r>
      <rPr>
        <sz val="9"/>
        <color theme="1"/>
        <rFont val="ＭＳ ゴシック"/>
        <family val="3"/>
        <charset val="128"/>
      </rPr>
      <t>の名称を入力してください。
　事業所の名称は受講者情報に入力欄があります</t>
    </r>
    <rPh sb="1" eb="3">
      <t>メイショウ</t>
    </rPh>
    <rPh sb="8" eb="10">
      <t>メイショウ</t>
    </rPh>
    <rPh sb="26" eb="28">
      <t>メイショウ</t>
    </rPh>
    <phoneticPr fontId="1"/>
  </si>
  <si>
    <r>
      <t xml:space="preserve">◇代表者肩書
</t>
    </r>
    <r>
      <rPr>
        <sz val="9"/>
        <color theme="1"/>
        <rFont val="ＭＳ ゴシック"/>
        <family val="3"/>
        <charset val="128"/>
      </rPr>
      <t>「代表取締役」など</t>
    </r>
    <rPh sb="1" eb="4">
      <t>ダイヒョウシャ</t>
    </rPh>
    <rPh sb="4" eb="6">
      <t>カタガキ</t>
    </rPh>
    <rPh sb="8" eb="13">
      <t>ダイヒョウトリシマリヤク</t>
    </rPh>
    <phoneticPr fontId="1"/>
  </si>
  <si>
    <r>
      <t xml:space="preserve">◇代表者氏名
</t>
    </r>
    <r>
      <rPr>
        <sz val="9"/>
        <color theme="1"/>
        <rFont val="ＭＳ ゴシック"/>
        <family val="3"/>
        <charset val="128"/>
      </rPr>
      <t>※</t>
    </r>
    <r>
      <rPr>
        <sz val="9"/>
        <color rgb="FF7030A0"/>
        <rFont val="ＭＳ ゴシック"/>
        <family val="3"/>
        <charset val="128"/>
      </rPr>
      <t>法人</t>
    </r>
    <r>
      <rPr>
        <sz val="9"/>
        <color theme="1"/>
        <rFont val="ＭＳ ゴシック"/>
        <family val="3"/>
        <charset val="128"/>
      </rPr>
      <t>の代表者を入力してください</t>
    </r>
    <rPh sb="1" eb="4">
      <t>ダイヒョウシャ</t>
    </rPh>
    <rPh sb="8" eb="10">
      <t>ホウジン</t>
    </rPh>
    <rPh sb="11" eb="14">
      <t>ダイヒョウシャ</t>
    </rPh>
    <rPh sb="15" eb="17">
      <t>ニュウリョク</t>
    </rPh>
    <phoneticPr fontId="1"/>
  </si>
  <si>
    <r>
      <t xml:space="preserve">◇連絡先電話番号
</t>
    </r>
    <r>
      <rPr>
        <sz val="9"/>
        <color theme="1"/>
        <rFont val="ＭＳ ゴシック"/>
        <family val="3"/>
        <charset val="128"/>
      </rPr>
      <t>※押印省略の場合は記入必須</t>
    </r>
    <rPh sb="1" eb="4">
      <t>レンラクサキ</t>
    </rPh>
    <rPh sb="4" eb="8">
      <t>デンワバンゴウ</t>
    </rPh>
    <rPh sb="10" eb="12">
      <t>オウイン</t>
    </rPh>
    <rPh sb="12" eb="14">
      <t>ショウリャク</t>
    </rPh>
    <rPh sb="15" eb="17">
      <t>バアイ</t>
    </rPh>
    <rPh sb="18" eb="20">
      <t>キニュウ</t>
    </rPh>
    <rPh sb="20" eb="22">
      <t>ヒッス</t>
    </rPh>
    <phoneticPr fontId="1"/>
  </si>
  <si>
    <r>
      <t xml:space="preserve">◇責任者氏名
</t>
    </r>
    <r>
      <rPr>
        <sz val="9"/>
        <color theme="1"/>
        <rFont val="ＭＳ ゴシック"/>
        <family val="3"/>
        <charset val="128"/>
      </rPr>
      <t>※押印省略の場合は記入必須</t>
    </r>
    <rPh sb="1" eb="4">
      <t>セキニンシャ</t>
    </rPh>
    <rPh sb="4" eb="6">
      <t>シメイ</t>
    </rPh>
    <phoneticPr fontId="1"/>
  </si>
  <si>
    <t>◇交付金額</t>
    <rPh sb="1" eb="3">
      <t>コウフ</t>
    </rPh>
    <rPh sb="3" eb="5">
      <t>キンガク</t>
    </rPh>
    <phoneticPr fontId="1"/>
  </si>
  <si>
    <t>◇着手年月日</t>
    <rPh sb="1" eb="3">
      <t>チャクシュ</t>
    </rPh>
    <rPh sb="3" eb="6">
      <t>ネンガッピ</t>
    </rPh>
    <phoneticPr fontId="1"/>
  </si>
  <si>
    <t>◇完成年月日</t>
    <rPh sb="1" eb="3">
      <t>カンセイ</t>
    </rPh>
    <rPh sb="3" eb="6">
      <t>ネンガッピ</t>
    </rPh>
    <phoneticPr fontId="1"/>
  </si>
  <si>
    <t>◇研修名称</t>
    <rPh sb="1" eb="3">
      <t>ケンシュウ</t>
    </rPh>
    <rPh sb="3" eb="5">
      <t>メイショウ</t>
    </rPh>
    <phoneticPr fontId="1"/>
  </si>
  <si>
    <t>◇研修実施機関</t>
    <rPh sb="1" eb="3">
      <t>ケンシュウ</t>
    </rPh>
    <rPh sb="3" eb="5">
      <t>ジッシ</t>
    </rPh>
    <rPh sb="5" eb="7">
      <t>キカン</t>
    </rPh>
    <phoneticPr fontId="1"/>
  </si>
  <si>
    <t>◇決算額_講師謝礼</t>
    <rPh sb="1" eb="3">
      <t>ケッサン</t>
    </rPh>
    <rPh sb="3" eb="4">
      <t>ガク</t>
    </rPh>
    <rPh sb="5" eb="7">
      <t>コウシ</t>
    </rPh>
    <rPh sb="7" eb="9">
      <t>シャレイ</t>
    </rPh>
    <phoneticPr fontId="1"/>
  </si>
  <si>
    <t>◇決算額_負担金</t>
    <rPh sb="1" eb="3">
      <t>ケッサン</t>
    </rPh>
    <rPh sb="3" eb="4">
      <t>ガク</t>
    </rPh>
    <rPh sb="5" eb="8">
      <t>フタンキン</t>
    </rPh>
    <phoneticPr fontId="1"/>
  </si>
  <si>
    <t>◇決算額_需用費</t>
    <rPh sb="1" eb="4">
      <t>ケッサンガク</t>
    </rPh>
    <rPh sb="5" eb="8">
      <t>ジュヨウヒ</t>
    </rPh>
    <phoneticPr fontId="1"/>
  </si>
  <si>
    <t>１　補助事業等の名称
　　及び施行場所</t>
    <phoneticPr fontId="1"/>
  </si>
  <si>
    <t>３　交付金額</t>
    <rPh sb="2" eb="4">
      <t>コウフ</t>
    </rPh>
    <phoneticPr fontId="1"/>
  </si>
  <si>
    <t>４　着手年月日</t>
    <rPh sb="2" eb="4">
      <t>チャクシュ</t>
    </rPh>
    <rPh sb="4" eb="7">
      <t>ネンガッピ</t>
    </rPh>
    <phoneticPr fontId="1"/>
  </si>
  <si>
    <t>５　完成年月日</t>
    <rPh sb="2" eb="4">
      <t>カンセイ</t>
    </rPh>
    <rPh sb="4" eb="7">
      <t>ネンガッピ</t>
    </rPh>
    <phoneticPr fontId="1"/>
  </si>
  <si>
    <t>６　事業成果の説明</t>
    <rPh sb="2" eb="4">
      <t>ジギョウ</t>
    </rPh>
    <rPh sb="4" eb="6">
      <t>セイカ</t>
    </rPh>
    <rPh sb="7" eb="9">
      <t>セツメイ</t>
    </rPh>
    <phoneticPr fontId="1"/>
  </si>
  <si>
    <t>７　添付書類</t>
    <phoneticPr fontId="1"/>
  </si>
  <si>
    <t>名称：介護職員等キャリアアップ支援事業
施行場所：別紙補助事業等実績調書のとおり</t>
    <phoneticPr fontId="1"/>
  </si>
  <si>
    <t>(1)収支決算書
(2)補助事業等実績調書
(3)受講証の写し、研修報告書の写し、修了証書の写し等
　 受講が確認できるもの
(4)負担金等領収書の写し又はこれに準ずる書類
(5)その他市長が必要と認める書類</t>
    <phoneticPr fontId="1"/>
  </si>
  <si>
    <r>
      <t xml:space="preserve">◇研修の種類
</t>
    </r>
    <r>
      <rPr>
        <sz val="9"/>
        <color theme="1"/>
        <rFont val="ＭＳ ゴシック"/>
        <family val="3"/>
        <charset val="128"/>
      </rPr>
      <t>「外部講師を招いて行う研修」「職員を研修へ派遣」
の2つのうちいずれかを選択。</t>
    </r>
    <rPh sb="1" eb="3">
      <t>ケンシュウ</t>
    </rPh>
    <rPh sb="4" eb="6">
      <t>シュルイ</t>
    </rPh>
    <rPh sb="22" eb="24">
      <t>ショクイン</t>
    </rPh>
    <rPh sb="25" eb="27">
      <t>ケンシュウ</t>
    </rPh>
    <rPh sb="28" eb="30">
      <t>ハケン</t>
    </rPh>
    <rPh sb="43" eb="45">
      <t>センタク</t>
    </rPh>
    <phoneticPr fontId="1"/>
  </si>
  <si>
    <t>本年度決算額</t>
  </si>
  <si>
    <t>本年度決算額</t>
    <rPh sb="3" eb="5">
      <t>ケッサン</t>
    </rPh>
    <rPh sb="5" eb="6">
      <t>ガク</t>
    </rPh>
    <phoneticPr fontId="1"/>
  </si>
  <si>
    <t>本年度決算額</t>
    <rPh sb="3" eb="5">
      <t>ケッサン</t>
    </rPh>
    <phoneticPr fontId="1"/>
  </si>
  <si>
    <t>本年度予算額</t>
    <rPh sb="0" eb="3">
      <t>ホンネンド</t>
    </rPh>
    <rPh sb="3" eb="5">
      <t>ヨサン</t>
    </rPh>
    <rPh sb="5" eb="6">
      <t>ガク</t>
    </rPh>
    <phoneticPr fontId="1"/>
  </si>
  <si>
    <t>増減</t>
    <phoneticPr fontId="1"/>
  </si>
  <si>
    <t>増減</t>
    <phoneticPr fontId="1"/>
  </si>
  <si>
    <t>説明</t>
    <phoneticPr fontId="1"/>
  </si>
  <si>
    <t>１　収入の部</t>
  </si>
  <si>
    <t>市補助金</t>
  </si>
  <si>
    <t>自己資金</t>
  </si>
  <si>
    <t>収入合計</t>
  </si>
  <si>
    <t>２　支出の部</t>
  </si>
  <si>
    <t>支出合計</t>
  </si>
  <si>
    <t>〔補助金等の交付を受けた者が記入〕</t>
    <phoneticPr fontId="1"/>
  </si>
  <si>
    <t>補助事業等の名称</t>
    <rPh sb="0" eb="2">
      <t>ホジョ</t>
    </rPh>
    <rPh sb="2" eb="4">
      <t>ジギョウ</t>
    </rPh>
    <rPh sb="4" eb="5">
      <t>トウ</t>
    </rPh>
    <rPh sb="6" eb="8">
      <t>メイショウ</t>
    </rPh>
    <phoneticPr fontId="1"/>
  </si>
  <si>
    <t>介護職員等キャリアアップ支援事業</t>
    <phoneticPr fontId="1"/>
  </si>
  <si>
    <t>研修実施日：</t>
    <rPh sb="0" eb="2">
      <t>ケンシュウ</t>
    </rPh>
    <rPh sb="2" eb="4">
      <t>ジッシ</t>
    </rPh>
    <rPh sb="4" eb="5">
      <t>ビ</t>
    </rPh>
    <phoneticPr fontId="1"/>
  </si>
  <si>
    <t>研修実施場所：</t>
    <rPh sb="0" eb="2">
      <t>ケンシュウ</t>
    </rPh>
    <rPh sb="2" eb="4">
      <t>ジッシ</t>
    </rPh>
    <rPh sb="4" eb="6">
      <t>バショ</t>
    </rPh>
    <phoneticPr fontId="1"/>
  </si>
  <si>
    <t>上記研修を受講し、修了した。</t>
    <phoneticPr fontId="1"/>
  </si>
  <si>
    <t>事業成果
（団体の公益性、
社会貢献度）</t>
    <phoneticPr fontId="1"/>
  </si>
  <si>
    <t>自己評価</t>
    <phoneticPr fontId="1"/>
  </si>
  <si>
    <t>〔所管課が記入〕</t>
    <rPh sb="1" eb="3">
      <t>ショカン</t>
    </rPh>
    <rPh sb="3" eb="4">
      <t>カ</t>
    </rPh>
    <rPh sb="5" eb="7">
      <t>キニュウ</t>
    </rPh>
    <phoneticPr fontId="1"/>
  </si>
  <si>
    <t>所管課</t>
    <rPh sb="0" eb="2">
      <t>ショカン</t>
    </rPh>
    <rPh sb="2" eb="3">
      <t>カ</t>
    </rPh>
    <phoneticPr fontId="12"/>
  </si>
  <si>
    <t>福祉基盤課</t>
    <rPh sb="0" eb="2">
      <t>フクシ</t>
    </rPh>
    <rPh sb="2" eb="4">
      <t>キバン</t>
    </rPh>
    <rPh sb="4" eb="5">
      <t>カ</t>
    </rPh>
    <phoneticPr fontId="12"/>
  </si>
  <si>
    <t>電話番号</t>
    <rPh sb="0" eb="2">
      <t>デンワ</t>
    </rPh>
    <rPh sb="2" eb="4">
      <t>バンゴウ</t>
    </rPh>
    <phoneticPr fontId="1"/>
  </si>
  <si>
    <t>042-707-7046</t>
    <phoneticPr fontId="1"/>
  </si>
  <si>
    <t>補助金等に対する評価</t>
    <rPh sb="0" eb="3">
      <t>ホジョキン</t>
    </rPh>
    <rPh sb="3" eb="4">
      <t>トウ</t>
    </rPh>
    <rPh sb="5" eb="6">
      <t>タイ</t>
    </rPh>
    <rPh sb="8" eb="10">
      <t>ヒョウカ</t>
    </rPh>
    <phoneticPr fontId="1"/>
  </si>
  <si>
    <t>事業実績に対する評価
□充分な実績が確認される　　　　　　　　　　　　　□不十分
□その他（　　　　　　　　                           　　）</t>
    <phoneticPr fontId="1"/>
  </si>
  <si>
    <t>事業成果（団体の公益性、社会貢献度）に対する評価
□充分な成果（公益性、社会貢献度）が確認される　　□不十分
□その他（　　　　　　　　                           　　）</t>
    <phoneticPr fontId="1"/>
  </si>
  <si>
    <t>上のように評価した理由
（課題がある場合の対応方針）</t>
    <phoneticPr fontId="1"/>
  </si>
  <si>
    <r>
      <t xml:space="preserve">事業成果（団体の公益性、社会貢献度）
</t>
    </r>
    <r>
      <rPr>
        <b/>
        <sz val="9"/>
        <color theme="1"/>
        <rFont val="ＭＳ ゴシック"/>
        <family val="3"/>
        <charset val="128"/>
      </rPr>
      <t>※</t>
    </r>
    <r>
      <rPr>
        <b/>
        <sz val="9"/>
        <color rgb="FF7030A0"/>
        <rFont val="ＭＳ ゴシック"/>
        <family val="3"/>
        <charset val="128"/>
      </rPr>
      <t>125文字以内</t>
    </r>
    <rPh sb="23" eb="25">
      <t>モジ</t>
    </rPh>
    <rPh sb="25" eb="27">
      <t>イナイ</t>
    </rPh>
    <phoneticPr fontId="1"/>
  </si>
  <si>
    <r>
      <t xml:space="preserve">自己評価
</t>
    </r>
    <r>
      <rPr>
        <b/>
        <sz val="9"/>
        <color theme="1"/>
        <rFont val="ＭＳ ゴシック"/>
        <family val="3"/>
        <charset val="128"/>
      </rPr>
      <t>※</t>
    </r>
    <r>
      <rPr>
        <b/>
        <sz val="9"/>
        <color rgb="FF7030A0"/>
        <rFont val="ＭＳ ゴシック"/>
        <family val="3"/>
        <charset val="128"/>
      </rPr>
      <t>200文字以内</t>
    </r>
    <rPh sb="0" eb="2">
      <t>ジコ</t>
    </rPh>
    <rPh sb="2" eb="4">
      <t>ヒョウカ</t>
    </rPh>
    <phoneticPr fontId="1"/>
  </si>
  <si>
    <r>
      <t xml:space="preserve">補助金等交付決定通知書　発行日
</t>
    </r>
    <r>
      <rPr>
        <sz val="9"/>
        <color theme="1"/>
        <rFont val="ＭＳ ゴシック"/>
        <family val="3"/>
        <charset val="128"/>
      </rPr>
      <t>「2023/4/1」のように入力してください。
「令和5年4月1日」の表示に変換されます。</t>
    </r>
    <r>
      <rPr>
        <b/>
        <sz val="11"/>
        <color theme="1"/>
        <rFont val="ＭＳ ゴシック"/>
        <family val="3"/>
        <charset val="128"/>
      </rPr>
      <t xml:space="preserve">
</t>
    </r>
    <r>
      <rPr>
        <sz val="9"/>
        <color theme="1"/>
        <rFont val="ＭＳ ゴシック"/>
        <family val="3"/>
        <charset val="128"/>
      </rPr>
      <t>※</t>
    </r>
    <r>
      <rPr>
        <sz val="9"/>
        <color rgb="FF0070C0"/>
        <rFont val="ＭＳ ゴシック"/>
        <family val="3"/>
        <charset val="128"/>
      </rPr>
      <t>法人所在地</t>
    </r>
    <r>
      <rPr>
        <sz val="9"/>
        <color theme="1"/>
        <rFont val="ＭＳ ゴシック"/>
        <family val="3"/>
        <charset val="128"/>
      </rPr>
      <t>・</t>
    </r>
    <r>
      <rPr>
        <sz val="9"/>
        <color rgb="FF0070C0"/>
        <rFont val="ＭＳ ゴシック"/>
        <family val="3"/>
        <charset val="128"/>
      </rPr>
      <t>法人名</t>
    </r>
    <r>
      <rPr>
        <sz val="9"/>
        <color theme="1"/>
        <rFont val="ＭＳ ゴシック"/>
        <family val="3"/>
        <charset val="128"/>
      </rPr>
      <t>・</t>
    </r>
    <r>
      <rPr>
        <sz val="9"/>
        <color rgb="FF0070C0"/>
        <rFont val="ＭＳ ゴシック"/>
        <family val="3"/>
        <charset val="128"/>
      </rPr>
      <t>代表者</t>
    </r>
    <r>
      <rPr>
        <sz val="9"/>
        <color theme="1"/>
        <rFont val="ＭＳ ゴシック"/>
        <family val="3"/>
        <charset val="128"/>
      </rPr>
      <t>・</t>
    </r>
    <r>
      <rPr>
        <sz val="9"/>
        <color rgb="FF0070C0"/>
        <rFont val="ＭＳ ゴシック"/>
        <family val="3"/>
        <charset val="128"/>
      </rPr>
      <t>交付金額</t>
    </r>
    <r>
      <rPr>
        <sz val="9"/>
        <rFont val="ＭＳ ゴシック"/>
        <family val="3"/>
        <charset val="128"/>
      </rPr>
      <t>等</t>
    </r>
    <r>
      <rPr>
        <sz val="9"/>
        <color theme="1"/>
        <rFont val="ＭＳ ゴシック"/>
        <family val="3"/>
        <charset val="128"/>
      </rPr>
      <t>が変更に
　なった場合は、交付決定</t>
    </r>
    <r>
      <rPr>
        <b/>
        <sz val="9"/>
        <color rgb="FF7030A0"/>
        <rFont val="ＭＳ ゴシック"/>
        <family val="3"/>
        <charset val="128"/>
      </rPr>
      <t>変更</t>
    </r>
    <r>
      <rPr>
        <sz val="9"/>
        <color theme="1"/>
        <rFont val="ＭＳ ゴシック"/>
        <family val="3"/>
        <charset val="128"/>
      </rPr>
      <t>通知書の発行日を
　入力してください。</t>
    </r>
    <rPh sb="0" eb="3">
      <t>ホジョキン</t>
    </rPh>
    <rPh sb="3" eb="4">
      <t>トウ</t>
    </rPh>
    <rPh sb="4" eb="11">
      <t>コウフケッテイツウチショ</t>
    </rPh>
    <rPh sb="81" eb="82">
      <t>トウ</t>
    </rPh>
    <rPh sb="95" eb="97">
      <t>コウフ</t>
    </rPh>
    <rPh sb="97" eb="99">
      <t>ケッテイ</t>
    </rPh>
    <rPh sb="99" eb="101">
      <t>ヘンコウ</t>
    </rPh>
    <rPh sb="101" eb="104">
      <t>ツウチショ</t>
    </rPh>
    <rPh sb="105" eb="107">
      <t>ハッコウ</t>
    </rPh>
    <rPh sb="107" eb="108">
      <t>ビ</t>
    </rPh>
    <rPh sb="111" eb="113">
      <t>ニュウリョク</t>
    </rPh>
    <phoneticPr fontId="1"/>
  </si>
  <si>
    <r>
      <t xml:space="preserve">補助金等交付決定通知書
相模原市指令（福基）第○号
</t>
    </r>
    <r>
      <rPr>
        <sz val="9"/>
        <color theme="1"/>
        <rFont val="ＭＳ ゴシック"/>
        <family val="3"/>
        <charset val="128"/>
      </rPr>
      <t>「123」のように入力してください。
「第123号」の表示に変換されます。</t>
    </r>
    <r>
      <rPr>
        <b/>
        <sz val="11"/>
        <color theme="1"/>
        <rFont val="ＭＳ ゴシック"/>
        <family val="3"/>
        <charset val="128"/>
      </rPr>
      <t xml:space="preserve">
</t>
    </r>
    <r>
      <rPr>
        <sz val="9"/>
        <color theme="1"/>
        <rFont val="ＭＳ ゴシック"/>
        <family val="3"/>
        <charset val="128"/>
      </rPr>
      <t>※</t>
    </r>
    <r>
      <rPr>
        <sz val="9"/>
        <color rgb="FF0070C0"/>
        <rFont val="ＭＳ ゴシック"/>
        <family val="3"/>
        <charset val="128"/>
      </rPr>
      <t>法人所在地</t>
    </r>
    <r>
      <rPr>
        <sz val="9"/>
        <color theme="1"/>
        <rFont val="ＭＳ ゴシック"/>
        <family val="3"/>
        <charset val="128"/>
      </rPr>
      <t>・</t>
    </r>
    <r>
      <rPr>
        <sz val="9"/>
        <color rgb="FF0070C0"/>
        <rFont val="ＭＳ ゴシック"/>
        <family val="3"/>
        <charset val="128"/>
      </rPr>
      <t>法人名</t>
    </r>
    <r>
      <rPr>
        <sz val="9"/>
        <color theme="1"/>
        <rFont val="ＭＳ ゴシック"/>
        <family val="3"/>
        <charset val="128"/>
      </rPr>
      <t>・</t>
    </r>
    <r>
      <rPr>
        <sz val="9"/>
        <color rgb="FF0070C0"/>
        <rFont val="ＭＳ ゴシック"/>
        <family val="3"/>
        <charset val="128"/>
      </rPr>
      <t>代表者</t>
    </r>
    <r>
      <rPr>
        <sz val="9"/>
        <color theme="1"/>
        <rFont val="ＭＳ ゴシック"/>
        <family val="3"/>
        <charset val="128"/>
      </rPr>
      <t>・</t>
    </r>
    <r>
      <rPr>
        <sz val="9"/>
        <color rgb="FF0070C0"/>
        <rFont val="ＭＳ ゴシック"/>
        <family val="3"/>
        <charset val="128"/>
      </rPr>
      <t>交付金額</t>
    </r>
    <r>
      <rPr>
        <sz val="9"/>
        <rFont val="ＭＳ ゴシック"/>
        <family val="3"/>
        <charset val="128"/>
      </rPr>
      <t>等</t>
    </r>
    <r>
      <rPr>
        <sz val="9"/>
        <color theme="1"/>
        <rFont val="ＭＳ ゴシック"/>
        <family val="3"/>
        <charset val="128"/>
      </rPr>
      <t>が変更に
　なった場合は、交付決定</t>
    </r>
    <r>
      <rPr>
        <b/>
        <sz val="9"/>
        <color rgb="FF7030A0"/>
        <rFont val="ＭＳ ゴシック"/>
        <family val="3"/>
        <charset val="128"/>
      </rPr>
      <t>変更</t>
    </r>
    <r>
      <rPr>
        <sz val="9"/>
        <color theme="1"/>
        <rFont val="ＭＳ ゴシック"/>
        <family val="3"/>
        <charset val="128"/>
      </rPr>
      <t>通知書の番号を
　入力してください。</t>
    </r>
    <rPh sb="0" eb="4">
      <t>ホジョキントウ</t>
    </rPh>
    <rPh sb="4" eb="11">
      <t>コウフケッテイツウチショ</t>
    </rPh>
    <rPh sb="12" eb="16">
      <t>サガミハラシ</t>
    </rPh>
    <rPh sb="16" eb="18">
      <t>シレイ</t>
    </rPh>
    <rPh sb="22" eb="23">
      <t>ダイ</t>
    </rPh>
    <rPh sb="35" eb="37">
      <t>ニュウリョク</t>
    </rPh>
    <rPh sb="46" eb="47">
      <t>ダイ</t>
    </rPh>
    <rPh sb="50" eb="51">
      <t>ゴウ</t>
    </rPh>
    <rPh sb="53" eb="55">
      <t>ヒョウジ</t>
    </rPh>
    <rPh sb="56" eb="58">
      <t>ヘンカン</t>
    </rPh>
    <rPh sb="83" eb="84">
      <t>トウ</t>
    </rPh>
    <rPh sb="107" eb="109">
      <t>バンゴウ</t>
    </rPh>
    <phoneticPr fontId="1"/>
  </si>
  <si>
    <t>◇補助金等交付決定通知書　発行日</t>
    <rPh sb="1" eb="4">
      <t>ホジョキン</t>
    </rPh>
    <rPh sb="4" eb="5">
      <t>トウ</t>
    </rPh>
    <rPh sb="5" eb="12">
      <t>コウフケッテイツウチショ</t>
    </rPh>
    <phoneticPr fontId="1"/>
  </si>
  <si>
    <t>◇補助金等交付決定通知書
　相模原市指令（福基）第○号</t>
    <rPh sb="1" eb="4">
      <t>ホジョキン</t>
    </rPh>
    <rPh sb="4" eb="5">
      <t>トウ</t>
    </rPh>
    <rPh sb="5" eb="7">
      <t>コウフ</t>
    </rPh>
    <rPh sb="7" eb="9">
      <t>ケッテイ</t>
    </rPh>
    <rPh sb="9" eb="12">
      <t>ツウチショ</t>
    </rPh>
    <rPh sb="14" eb="18">
      <t>サガミハラシ</t>
    </rPh>
    <rPh sb="18" eb="20">
      <t>シレイ</t>
    </rPh>
    <rPh sb="21" eb="22">
      <t>フク</t>
    </rPh>
    <rPh sb="22" eb="23">
      <t>キ</t>
    </rPh>
    <rPh sb="24" eb="25">
      <t>ダイ</t>
    </rPh>
    <rPh sb="26" eb="27">
      <t>ゴウ</t>
    </rPh>
    <phoneticPr fontId="1"/>
  </si>
  <si>
    <r>
      <t xml:space="preserve">報告日
</t>
    </r>
    <r>
      <rPr>
        <sz val="9"/>
        <color theme="1"/>
        <rFont val="ＭＳ ゴシック"/>
        <family val="3"/>
        <charset val="128"/>
      </rPr>
      <t>「2023/4/1」のように入力してください。
「令和5年4月1日」の表示に変換されます。</t>
    </r>
    <rPh sb="0" eb="2">
      <t>ホウコク</t>
    </rPh>
    <rPh sb="2" eb="3">
      <t>ビ</t>
    </rPh>
    <phoneticPr fontId="1"/>
  </si>
  <si>
    <r>
      <t xml:space="preserve">請求日
</t>
    </r>
    <r>
      <rPr>
        <sz val="9"/>
        <color theme="1"/>
        <rFont val="ＭＳ ゴシック"/>
        <family val="3"/>
        <charset val="128"/>
      </rPr>
      <t>「2023/4/1」のように入力してください。
「令和5年4月1日」の表示に変換されます。</t>
    </r>
    <rPh sb="0" eb="2">
      <t>セイキュウ</t>
    </rPh>
    <rPh sb="2" eb="3">
      <t>ビ</t>
    </rPh>
    <phoneticPr fontId="1"/>
  </si>
  <si>
    <t>③補助金等交付請求書作成シート</t>
    <rPh sb="1" eb="4">
      <t>ホジョキン</t>
    </rPh>
    <rPh sb="4" eb="5">
      <t>トウ</t>
    </rPh>
    <rPh sb="5" eb="7">
      <t>コウフ</t>
    </rPh>
    <rPh sb="7" eb="10">
      <t>セイキュウショ</t>
    </rPh>
    <rPh sb="10" eb="12">
      <t>サクセイ</t>
    </rPh>
    <phoneticPr fontId="1"/>
  </si>
  <si>
    <t>③補助金等交付請求書等一式を提出します</t>
    <rPh sb="1" eb="4">
      <t>ホジョキン</t>
    </rPh>
    <rPh sb="4" eb="5">
      <t>トウ</t>
    </rPh>
    <rPh sb="5" eb="7">
      <t>コウフ</t>
    </rPh>
    <rPh sb="7" eb="10">
      <t>セイキュウショ</t>
    </rPh>
    <rPh sb="10" eb="11">
      <t>トウ</t>
    </rPh>
    <rPh sb="11" eb="13">
      <t>イッシキ</t>
    </rPh>
    <rPh sb="14" eb="16">
      <t>テイシュツ</t>
    </rPh>
    <phoneticPr fontId="1"/>
  </si>
  <si>
    <t>３　補助金等額確定額</t>
    <rPh sb="2" eb="5">
      <t>ホジョキン</t>
    </rPh>
    <rPh sb="5" eb="6">
      <t>トウ</t>
    </rPh>
    <rPh sb="6" eb="7">
      <t>ガク</t>
    </rPh>
    <rPh sb="7" eb="9">
      <t>カクテイ</t>
    </rPh>
    <rPh sb="9" eb="10">
      <t>ガク</t>
    </rPh>
    <phoneticPr fontId="1"/>
  </si>
  <si>
    <t>４　既交付額</t>
    <rPh sb="2" eb="3">
      <t>キ</t>
    </rPh>
    <rPh sb="3" eb="5">
      <t>コウフ</t>
    </rPh>
    <rPh sb="5" eb="6">
      <t>ガク</t>
    </rPh>
    <phoneticPr fontId="1"/>
  </si>
  <si>
    <t>５　今回交付請求額</t>
    <phoneticPr fontId="1"/>
  </si>
  <si>
    <t>６　未交付額</t>
    <phoneticPr fontId="1"/>
  </si>
  <si>
    <t>７　添付書類</t>
    <phoneticPr fontId="1"/>
  </si>
  <si>
    <t>（1）補助金等交付決定通知書の写し
（2）補助金等の額確定通知書の写し</t>
    <phoneticPr fontId="1"/>
  </si>
  <si>
    <t>◇マークの項目は、事業実績報告の内容が複写されます。
なお、誤操作防止のため、初期状態ではロックされています。
変更する場合は、上部メニューの「校閲」から「シート保護の解除」をクリックしてください。
パスワード無しで解除できます。</t>
    <rPh sb="9" eb="11">
      <t>ジギョウ</t>
    </rPh>
    <rPh sb="11" eb="13">
      <t>ジッセキ</t>
    </rPh>
    <rPh sb="13" eb="15">
      <t>ホウコク</t>
    </rPh>
    <rPh sb="56" eb="58">
      <t>ヘンコウ</t>
    </rPh>
    <rPh sb="60" eb="62">
      <t>バアイ</t>
    </rPh>
    <phoneticPr fontId="1"/>
  </si>
  <si>
    <t>◇マークの項目は、当初交付申請の内容が複写されます。
変更がある場合は「補助事業等計画変更申請書」をご提出のうえ、変更申請の承認後に、変更のあった◇マークの項目に上書き入力で修正をして、報告申請をしてください。
なお、誤操作防止のため、初期状態ではロックされています。
変更する場合は、上部メニューの「校閲」から「シート保護の解除」をクリックしてください。
パスワード無しで解除できます。</t>
    <rPh sb="5" eb="7">
      <t>コウモク</t>
    </rPh>
    <rPh sb="9" eb="11">
      <t>トウショ</t>
    </rPh>
    <rPh sb="11" eb="13">
      <t>コウフ</t>
    </rPh>
    <rPh sb="13" eb="15">
      <t>シンセイ</t>
    </rPh>
    <rPh sb="16" eb="18">
      <t>ナイヨウ</t>
    </rPh>
    <rPh sb="19" eb="21">
      <t>フクシャ</t>
    </rPh>
    <rPh sb="27" eb="29">
      <t>ヘンコウ</t>
    </rPh>
    <rPh sb="32" eb="34">
      <t>バアイ</t>
    </rPh>
    <rPh sb="51" eb="53">
      <t>テイシュツ</t>
    </rPh>
    <rPh sb="57" eb="59">
      <t>ヘンコウ</t>
    </rPh>
    <rPh sb="59" eb="61">
      <t>シンセイ</t>
    </rPh>
    <rPh sb="62" eb="64">
      <t>ショウニン</t>
    </rPh>
    <rPh sb="64" eb="65">
      <t>ゴ</t>
    </rPh>
    <rPh sb="67" eb="69">
      <t>ヘンコウ</t>
    </rPh>
    <rPh sb="78" eb="80">
      <t>コウモク</t>
    </rPh>
    <rPh sb="81" eb="83">
      <t>ウワガ</t>
    </rPh>
    <rPh sb="84" eb="86">
      <t>ニュウリョク</t>
    </rPh>
    <rPh sb="87" eb="89">
      <t>シュウセイ</t>
    </rPh>
    <rPh sb="93" eb="95">
      <t>ホウコク</t>
    </rPh>
    <rPh sb="95" eb="97">
      <t>シンセイ</t>
    </rPh>
    <rPh sb="109" eb="112">
      <t>ゴソウサ</t>
    </rPh>
    <rPh sb="112" eb="114">
      <t>ボウシ</t>
    </rPh>
    <rPh sb="118" eb="120">
      <t>ショキ</t>
    </rPh>
    <rPh sb="120" eb="122">
      <t>ジョウタイ</t>
    </rPh>
    <rPh sb="135" eb="137">
      <t>ヘンコウ</t>
    </rPh>
    <rPh sb="139" eb="141">
      <t>バアイ</t>
    </rPh>
    <rPh sb="143" eb="145">
      <t>ジョウブ</t>
    </rPh>
    <rPh sb="151" eb="153">
      <t>コウエツ</t>
    </rPh>
    <rPh sb="160" eb="162">
      <t>ホゴ</t>
    </rPh>
    <rPh sb="163" eb="165">
      <t>カイジョ</t>
    </rPh>
    <rPh sb="184" eb="185">
      <t>ナ</t>
    </rPh>
    <rPh sb="187" eb="189">
      <t>カイジョ</t>
    </rPh>
    <phoneticPr fontId="1"/>
  </si>
  <si>
    <t>その他の研修（対象外経費）</t>
    <rPh sb="2" eb="3">
      <t>タ</t>
    </rPh>
    <rPh sb="4" eb="6">
      <t>ケンシュウ</t>
    </rPh>
    <rPh sb="7" eb="10">
      <t>タイショウガイ</t>
    </rPh>
    <rPh sb="10" eb="12">
      <t>ケイヒ</t>
    </rPh>
    <phoneticPr fontId="1"/>
  </si>
  <si>
    <t>日数マイナス</t>
    <rPh sb="0" eb="2">
      <t>ニッスウ</t>
    </rPh>
    <phoneticPr fontId="1"/>
  </si>
  <si>
    <r>
      <t>次の</t>
    </r>
    <r>
      <rPr>
        <b/>
        <sz val="11"/>
        <color theme="1"/>
        <rFont val="ＭＳ ゴシック"/>
        <family val="3"/>
        <charset val="128"/>
      </rPr>
      <t>全て</t>
    </r>
    <r>
      <rPr>
        <sz val="11"/>
        <color theme="1"/>
        <rFont val="ＭＳ ゴシック"/>
        <family val="3"/>
        <charset val="128"/>
      </rPr>
      <t>の要件を満たす研修が対象です。</t>
    </r>
    <rPh sb="0" eb="1">
      <t>ツギ</t>
    </rPh>
    <rPh sb="2" eb="3">
      <t>スベ</t>
    </rPh>
    <rPh sb="5" eb="7">
      <t>ヨウケン</t>
    </rPh>
    <rPh sb="8" eb="9">
      <t>ミ</t>
    </rPh>
    <rPh sb="11" eb="13">
      <t>ケンシュウ</t>
    </rPh>
    <rPh sb="14" eb="16">
      <t>タイショウ</t>
    </rPh>
    <phoneticPr fontId="1"/>
  </si>
  <si>
    <r>
      <t>○補助対象経費（研修受講料等）は、</t>
    </r>
    <r>
      <rPr>
        <b/>
        <sz val="11"/>
        <rFont val="ＭＳ ゴシック"/>
        <family val="3"/>
        <charset val="128"/>
      </rPr>
      <t>法人が全額負担</t>
    </r>
    <r>
      <rPr>
        <sz val="11"/>
        <color theme="1"/>
        <rFont val="ＭＳ ゴシック"/>
        <family val="3"/>
        <charset val="128"/>
      </rPr>
      <t>している。</t>
    </r>
    <phoneticPr fontId="1"/>
  </si>
  <si>
    <r>
      <t>○当該研修費用等について、</t>
    </r>
    <r>
      <rPr>
        <b/>
        <sz val="11"/>
        <rFont val="ＭＳ ゴシック"/>
        <family val="3"/>
        <charset val="128"/>
      </rPr>
      <t>他の制度による補助を受けていない</t>
    </r>
    <r>
      <rPr>
        <sz val="11"/>
        <color theme="1"/>
        <rFont val="ＭＳ ゴシック"/>
        <family val="3"/>
        <charset val="128"/>
      </rPr>
      <t>。</t>
    </r>
    <rPh sb="1" eb="3">
      <t>トウガイ</t>
    </rPh>
    <rPh sb="3" eb="5">
      <t>ケンシュウ</t>
    </rPh>
    <rPh sb="5" eb="7">
      <t>ヒヨウ</t>
    </rPh>
    <rPh sb="7" eb="8">
      <t>トウ</t>
    </rPh>
    <phoneticPr fontId="1"/>
  </si>
  <si>
    <r>
      <t>○受講者は</t>
    </r>
    <r>
      <rPr>
        <b/>
        <sz val="11"/>
        <rFont val="ＭＳ ゴシック"/>
        <family val="3"/>
        <charset val="128"/>
      </rPr>
      <t>高齢者の直接処遇に関わる従業者</t>
    </r>
    <r>
      <rPr>
        <sz val="11"/>
        <color theme="1"/>
        <rFont val="ＭＳ ゴシック"/>
        <family val="3"/>
        <charset val="128"/>
      </rPr>
      <t>。</t>
    </r>
    <rPh sb="1" eb="4">
      <t>ジュコウシャ</t>
    </rPh>
    <rPh sb="5" eb="8">
      <t>コウレイシャ</t>
    </rPh>
    <rPh sb="9" eb="11">
      <t>チョクセツ</t>
    </rPh>
    <rPh sb="11" eb="13">
      <t>ショグウ</t>
    </rPh>
    <rPh sb="14" eb="15">
      <t>カカ</t>
    </rPh>
    <rPh sb="17" eb="20">
      <t>ジュウギョウシャ</t>
    </rPh>
    <phoneticPr fontId="1"/>
  </si>
  <si>
    <r>
      <t>○本市の</t>
    </r>
    <r>
      <rPr>
        <b/>
        <sz val="11"/>
        <color theme="1"/>
        <rFont val="ＭＳ ゴシック"/>
        <family val="3"/>
        <charset val="128"/>
      </rPr>
      <t>債権者登録（口座登録）</t>
    </r>
    <r>
      <rPr>
        <sz val="11"/>
        <color theme="1"/>
        <rFont val="ＭＳ ゴシック"/>
        <family val="3"/>
        <charset val="128"/>
      </rPr>
      <t>をしている。</t>
    </r>
    <rPh sb="1" eb="3">
      <t>ホンシ</t>
    </rPh>
    <rPh sb="4" eb="9">
      <t>サイケンシャトウロク</t>
    </rPh>
    <rPh sb="10" eb="12">
      <t>コウザ</t>
    </rPh>
    <rPh sb="12" eb="14">
      <t>トウロク</t>
    </rPh>
    <phoneticPr fontId="1"/>
  </si>
  <si>
    <r>
      <t>○職員の</t>
    </r>
    <r>
      <rPr>
        <b/>
        <sz val="11"/>
        <color theme="1"/>
        <rFont val="ＭＳ ゴシック"/>
        <family val="3"/>
        <charset val="128"/>
      </rPr>
      <t>キャリアアップ</t>
    </r>
    <r>
      <rPr>
        <sz val="11"/>
        <color theme="1"/>
        <rFont val="ＭＳ ゴシック"/>
        <family val="3"/>
        <charset val="128"/>
      </rPr>
      <t>のための研修。
　</t>
    </r>
    <r>
      <rPr>
        <sz val="11"/>
        <color rgb="FFFF0000"/>
        <rFont val="ＭＳ ゴシック"/>
        <family val="3"/>
        <charset val="128"/>
      </rPr>
      <t>※免許更新研修等の資格の維持のための研修は不可</t>
    </r>
    <rPh sb="1" eb="3">
      <t>ショクイン</t>
    </rPh>
    <rPh sb="15" eb="17">
      <t>ケンシュウ</t>
    </rPh>
    <rPh sb="25" eb="27">
      <t>ケンシュウ</t>
    </rPh>
    <rPh sb="27" eb="28">
      <t>トウ</t>
    </rPh>
    <rPh sb="29" eb="31">
      <t>シカク</t>
    </rPh>
    <rPh sb="32" eb="34">
      <t>イジ</t>
    </rPh>
    <phoneticPr fontId="1"/>
  </si>
  <si>
    <t>fukushi-kiban@city.sagamihara.kanagawa.jp</t>
    <phoneticPr fontId="1"/>
  </si>
  <si>
    <t>●郵送の場合の提出先</t>
    <rPh sb="1" eb="3">
      <t>ユウソウ</t>
    </rPh>
    <rPh sb="4" eb="6">
      <t>バアイ</t>
    </rPh>
    <rPh sb="7" eb="9">
      <t>テイシュツ</t>
    </rPh>
    <rPh sb="9" eb="10">
      <t>サキ</t>
    </rPh>
    <phoneticPr fontId="1"/>
  </si>
  <si>
    <t>●電子メールの場合の提出先</t>
    <rPh sb="1" eb="3">
      <t>デンシ</t>
    </rPh>
    <rPh sb="7" eb="9">
      <t>バアイ</t>
    </rPh>
    <rPh sb="10" eb="12">
      <t>テイシュツ</t>
    </rPh>
    <rPh sb="12" eb="13">
      <t>サキ</t>
    </rPh>
    <phoneticPr fontId="1"/>
  </si>
  <si>
    <t>■□■申請前に確認■□■</t>
    <rPh sb="3" eb="5">
      <t>シンセイ</t>
    </rPh>
    <rPh sb="5" eb="6">
      <t>マエ</t>
    </rPh>
    <rPh sb="7" eb="9">
      <t>カクニン</t>
    </rPh>
    <phoneticPr fontId="1"/>
  </si>
  <si>
    <t>申請書等作成補助ツール</t>
    <rPh sb="0" eb="3">
      <t>シンセイショ</t>
    </rPh>
    <rPh sb="3" eb="4">
      <t>トウ</t>
    </rPh>
    <rPh sb="4" eb="6">
      <t>サクセイ</t>
    </rPh>
    <rPh sb="6" eb="8">
      <t>ホジョ</t>
    </rPh>
    <phoneticPr fontId="1"/>
  </si>
  <si>
    <t>※　次の事項について了承の上、申請を行ってください。
１　事情変更による交付の決定の取消し等（規則第８条関係）
　　次に掲げる交付の決定後の事情の変更により特別の必要が生じたときは、補助金等の交付の決定の全部若しくは一部を取り消し、又はその決定の内容若しくはこれに付した条件を変更することがあります（補助事業等のうち既に経過した期間に係る部分については、この限りでありません。）。
（１）天災地変その他補助金等の交付の決定後生じた事情の変更により補助事業等の全部又は一部を継続する必要がなくなった場合
（２）補助事業等を遂行するため必要な土地その他の手段を使用することができないこと、補助事業等に要する経費のうち補助金等によって賄われる部分以外の部分を負担することができないことその他の理由により補助事業等を遂行することができない場合（その者の責めに帰すべき事情による場合を除く。）
２　計画変更の承認等（規則第１０条関係）
（１）交付の決定後、次のいずれかに該当する場合には、遅滞なく補助事業等計画変更（中止・廃止）申請書を市に提出し、その承認を受けてください。
ア　補助金等の充当予算を変更しようとするとき。
イ　補助事業等の内容を変更しようとするとき。
ウ　補助事業等を中止し、又は廃止しようとするとき。
（２）補助事業等が予定の期間内に完成しないとき、又は補助事業等の遂行が困難となったときは、遅滞なくその原因及びこれに対する措置を市に報告し、指示を受けてください。
（３）(１)及び(２)の場合には、補助金等の交付の決定の全部若しくは一部を取り消し、又はその決定の内容若しくはこれに付した条件を変更することがあります。
３　交付の決定の取消し（規則第１９条及び第２７条関係）
次のいずれかに該当する場合には、補助金等の交付の決定後、その決定の全部又は一部を取り消すことがあります。
（１）偽りその他不正の手段により補助金等の交付を受けたとき
（２）法令又は規則の定め並びに補助金等の交付の決定の内容及びこれに付された条件その他市長の指示に従わず、善良な管理者の注意をもって補助事業等を行わなかったとき。
（３）補助金等の他の用途への使用（利子補給金にあっては、その交付の目的となっている融資又は利子の軽減をしないことにより、補助金等の交付の目的に反してその交付を受けたことになることをいう。）をしたとき。
（４）補助金等の交付が暴力団の活動を助長し、又は暴力団の運営に資することとなると認めるとき。
４　補助金等の返還（規則第２０条関係）
（１）１、２(３)及び３により補助金等の交付の決定を取り消した場合において、取消しに係る部分について既に補助金等が交付されているときは、市の定めた期限までにその返還をしていただきます。
（２）実績報告後に市が補助金等の額を確定した際、既にその額を超える補助金等が交付されているときは、市の定めた期限までにその返還をしていただきます。
５　他の補助金等の一時停止等（規則第２１条関係）
４による補助金等の返還に応じない場合において、同種の事務又は事業について交付すべき補助金等があるときは、相当の限度においてその交付を一時停止し、又は当該補助金等と未納付額とを相殺することがあります。
６　帳簿の備付け（規則第２４条関係）
　　補助金等の交付を受けた場合は、補助事業等に係る収入及び支出を明らかにした帳簿を備え付け、整備し、５年間保存してください。</t>
    <phoneticPr fontId="1"/>
  </si>
  <si>
    <t>〒252-5277
神奈川県相模原市中央区中央2-11-15
相模原市役所　福祉基盤課　福祉基盤班　宛</t>
    <rPh sb="31" eb="37">
      <t>サガミハラシヤクショ</t>
    </rPh>
    <rPh sb="38" eb="40">
      <t>フクシ</t>
    </rPh>
    <rPh sb="40" eb="42">
      <t>キバン</t>
    </rPh>
    <rPh sb="42" eb="43">
      <t>カ</t>
    </rPh>
    <rPh sb="44" eb="46">
      <t>フクシ</t>
    </rPh>
    <rPh sb="46" eb="48">
      <t>キバン</t>
    </rPh>
    <rPh sb="48" eb="49">
      <t>ハン</t>
    </rPh>
    <rPh sb="50" eb="51">
      <t>アテ</t>
    </rPh>
    <phoneticPr fontId="1"/>
  </si>
  <si>
    <t>・補助金等の額確定通知書の写し</t>
    <rPh sb="1" eb="4">
      <t>ホジョキン</t>
    </rPh>
    <rPh sb="4" eb="5">
      <t>トウ</t>
    </rPh>
    <rPh sb="6" eb="7">
      <t>ガク</t>
    </rPh>
    <rPh sb="7" eb="9">
      <t>カクテイ</t>
    </rPh>
    <rPh sb="9" eb="12">
      <t>ツウチショ</t>
    </rPh>
    <rPh sb="13" eb="14">
      <t>ウツ</t>
    </rPh>
    <phoneticPr fontId="1"/>
  </si>
  <si>
    <r>
      <t>補助金等の</t>
    </r>
    <r>
      <rPr>
        <b/>
        <sz val="11"/>
        <color rgb="FFFFC000"/>
        <rFont val="ＭＳ ゴシック"/>
        <family val="3"/>
        <charset val="128"/>
      </rPr>
      <t>額確定</t>
    </r>
    <r>
      <rPr>
        <b/>
        <sz val="11"/>
        <color theme="1"/>
        <rFont val="ＭＳ ゴシック"/>
        <family val="3"/>
        <charset val="128"/>
      </rPr>
      <t xml:space="preserve">通知書
相模原市指令（福基）第○号
</t>
    </r>
    <r>
      <rPr>
        <sz val="9"/>
        <color theme="1"/>
        <rFont val="ＭＳ ゴシック"/>
        <family val="3"/>
        <charset val="128"/>
      </rPr>
      <t xml:space="preserve">「123」のように入力してください。
「第123号」の表示に変換されます。
</t>
    </r>
    <rPh sb="12" eb="16">
      <t>サガミハラシ</t>
    </rPh>
    <rPh sb="16" eb="18">
      <t>シレイ</t>
    </rPh>
    <rPh sb="19" eb="20">
      <t>フク</t>
    </rPh>
    <rPh sb="20" eb="21">
      <t>キ</t>
    </rPh>
    <rPh sb="22" eb="23">
      <t>ダイ</t>
    </rPh>
    <phoneticPr fontId="1"/>
  </si>
  <si>
    <r>
      <t>補助金等の</t>
    </r>
    <r>
      <rPr>
        <b/>
        <sz val="11"/>
        <color rgb="FFFFC000"/>
        <rFont val="ＭＳ ゴシック"/>
        <family val="3"/>
        <charset val="128"/>
      </rPr>
      <t>額確定</t>
    </r>
    <r>
      <rPr>
        <b/>
        <sz val="11"/>
        <color theme="1"/>
        <rFont val="ＭＳ ゴシック"/>
        <family val="3"/>
        <charset val="128"/>
      </rPr>
      <t xml:space="preserve">通知書　発行日
</t>
    </r>
    <r>
      <rPr>
        <sz val="9"/>
        <color theme="1"/>
        <rFont val="ＭＳ ゴシック"/>
        <family val="3"/>
        <charset val="128"/>
      </rPr>
      <t xml:space="preserve">「2023/4/1」のように入力してください。
「令和5年4月1日」の表示に変換されます。
</t>
    </r>
    <rPh sb="0" eb="3">
      <t>ホジョキン</t>
    </rPh>
    <rPh sb="3" eb="4">
      <t>トウ</t>
    </rPh>
    <rPh sb="5" eb="6">
      <t>ガク</t>
    </rPh>
    <rPh sb="6" eb="8">
      <t>カクテイ</t>
    </rPh>
    <rPh sb="8" eb="11">
      <t>ツウチショ</t>
    </rPh>
    <rPh sb="12" eb="15">
      <t>ハッコウビ</t>
    </rPh>
    <phoneticPr fontId="1"/>
  </si>
  <si>
    <t>◇補助金等の額確定額</t>
    <rPh sb="1" eb="4">
      <t>ホジョキン</t>
    </rPh>
    <rPh sb="4" eb="5">
      <t>トウ</t>
    </rPh>
    <rPh sb="6" eb="7">
      <t>ガク</t>
    </rPh>
    <rPh sb="7" eb="9">
      <t>カクテイ</t>
    </rPh>
    <rPh sb="9" eb="10">
      <t>ガク</t>
    </rPh>
    <phoneticPr fontId="1"/>
  </si>
  <si>
    <t>　⇒登録していない場合、債権者登録が必要です。登録の手続きは、
　　相模原市ホームページで「支払金口座振替依頼書」で検索。</t>
    <rPh sb="2" eb="4">
      <t>トウロク</t>
    </rPh>
    <rPh sb="9" eb="11">
      <t>バアイ</t>
    </rPh>
    <rPh sb="12" eb="17">
      <t>サイケンシャトウロク</t>
    </rPh>
    <rPh sb="18" eb="20">
      <t>ヒツヨウ</t>
    </rPh>
    <rPh sb="23" eb="25">
      <t>トウロク</t>
    </rPh>
    <rPh sb="26" eb="28">
      <t>テツヅ</t>
    </rPh>
    <rPh sb="34" eb="38">
      <t>サガミハラシ</t>
    </rPh>
    <rPh sb="58" eb="60">
      <t>ケンサク</t>
    </rPh>
    <phoneticPr fontId="1"/>
  </si>
  <si>
    <t>事業実績</t>
    <rPh sb="0" eb="2">
      <t>ジギョウ</t>
    </rPh>
    <rPh sb="2" eb="4">
      <t>ジッセキ</t>
    </rPh>
    <phoneticPr fontId="12"/>
  </si>
  <si>
    <t>交付金額</t>
    <rPh sb="0" eb="2">
      <t>コウフ</t>
    </rPh>
    <rPh sb="2" eb="4">
      <t>キンガク</t>
    </rPh>
    <phoneticPr fontId="1"/>
  </si>
  <si>
    <t>別記様式(第６条関係)</t>
    <phoneticPr fontId="1"/>
  </si>
  <si>
    <t>　　有の場合の計画名（第９期相模原市高齢者保健福祉計画）</t>
    <rPh sb="2" eb="3">
      <t>ア</t>
    </rPh>
    <rPh sb="4" eb="6">
      <t>バアイ</t>
    </rPh>
    <rPh sb="7" eb="9">
      <t>ケイカク</t>
    </rPh>
    <rPh sb="9" eb="10">
      <t>メイ</t>
    </rPh>
    <phoneticPr fontId="12"/>
  </si>
  <si>
    <t>　施策名（基本目標３　介護サービス基盤の充実｣
　　　　「施策の方向性１　介護人材の確保・定着・育成」のうち
　　　　「(2)　職員の資質向上と働きやすい職場づくり」）</t>
    <rPh sb="1" eb="2">
      <t>セ</t>
    </rPh>
    <rPh sb="2" eb="3">
      <t>サク</t>
    </rPh>
    <rPh sb="3" eb="4">
      <t>メイ</t>
    </rPh>
    <rPh sb="11" eb="13">
      <t>カイゴ</t>
    </rPh>
    <rPh sb="17" eb="19">
      <t>キバン</t>
    </rPh>
    <rPh sb="20" eb="22">
      <t>ジュウジツ</t>
    </rPh>
    <rPh sb="29" eb="31">
      <t>シサク</t>
    </rPh>
    <rPh sb="32" eb="35">
      <t>ホウコウセイ</t>
    </rPh>
    <rPh sb="37" eb="39">
      <t>カイゴ</t>
    </rPh>
    <rPh sb="39" eb="41">
      <t>ジンザイ</t>
    </rPh>
    <rPh sb="42" eb="44">
      <t>カクホ</t>
    </rPh>
    <rPh sb="45" eb="47">
      <t>テイチャク</t>
    </rPh>
    <rPh sb="48" eb="50">
      <t>イクセイ</t>
    </rPh>
    <rPh sb="64" eb="66">
      <t>ショクイン</t>
    </rPh>
    <rPh sb="67" eb="69">
      <t>シシツ</t>
    </rPh>
    <rPh sb="69" eb="71">
      <t>コウジョウ</t>
    </rPh>
    <rPh sb="72" eb="73">
      <t>ハタラ</t>
    </rPh>
    <rPh sb="77" eb="79">
      <t>ショクバ</t>
    </rPh>
    <phoneticPr fontId="12"/>
  </si>
  <si>
    <r>
      <t>　外部講師を招いて行う研修の場合、
　</t>
    </r>
    <r>
      <rPr>
        <b/>
        <sz val="9"/>
        <color theme="1"/>
        <rFont val="ＭＳ ゴシック"/>
        <family val="3"/>
        <charset val="128"/>
      </rPr>
      <t>謝礼</t>
    </r>
    <r>
      <rPr>
        <sz val="9"/>
        <color theme="1"/>
        <rFont val="ＭＳ ゴシック"/>
        <family val="3"/>
        <charset val="128"/>
      </rPr>
      <t>の金額を入力</t>
    </r>
    <rPh sb="1" eb="3">
      <t>ガイブ</t>
    </rPh>
    <rPh sb="3" eb="5">
      <t>コウシ</t>
    </rPh>
    <rPh sb="6" eb="7">
      <t>マネ</t>
    </rPh>
    <rPh sb="9" eb="10">
      <t>オコナ</t>
    </rPh>
    <rPh sb="11" eb="13">
      <t>ケンシュウ</t>
    </rPh>
    <rPh sb="14" eb="16">
      <t>バアイ</t>
    </rPh>
    <rPh sb="19" eb="21">
      <t>シャレイ</t>
    </rPh>
    <rPh sb="22" eb="24">
      <t>キンガク</t>
    </rPh>
    <rPh sb="25" eb="27">
      <t>ニュウリョク</t>
    </rPh>
    <phoneticPr fontId="1"/>
  </si>
  <si>
    <r>
      <t>　外部講師を招いて行う研修の場合、
　</t>
    </r>
    <r>
      <rPr>
        <b/>
        <sz val="9"/>
        <color theme="1"/>
        <rFont val="ＭＳ ゴシック"/>
        <family val="3"/>
        <charset val="128"/>
      </rPr>
      <t>旅費</t>
    </r>
    <r>
      <rPr>
        <sz val="9"/>
        <color theme="1"/>
        <rFont val="ＭＳ ゴシック"/>
        <family val="3"/>
        <charset val="128"/>
      </rPr>
      <t>の金額を入力</t>
    </r>
    <rPh sb="1" eb="3">
      <t>ガイブ</t>
    </rPh>
    <rPh sb="3" eb="5">
      <t>コウシ</t>
    </rPh>
    <rPh sb="6" eb="7">
      <t>マネ</t>
    </rPh>
    <rPh sb="9" eb="10">
      <t>オコナ</t>
    </rPh>
    <rPh sb="11" eb="13">
      <t>ケンシュウ</t>
    </rPh>
    <rPh sb="14" eb="16">
      <t>バアイ</t>
    </rPh>
    <rPh sb="19" eb="21">
      <t>リョヒ</t>
    </rPh>
    <rPh sb="22" eb="24">
      <t>キンガク</t>
    </rPh>
    <rPh sb="25" eb="27">
      <t>ニュウリョク</t>
    </rPh>
    <phoneticPr fontId="1"/>
  </si>
  <si>
    <r>
      <t>　外部講師を招いて行う研修の場合、
　</t>
    </r>
    <r>
      <rPr>
        <b/>
        <sz val="9"/>
        <color theme="1"/>
        <rFont val="ＭＳ ゴシック"/>
        <family val="3"/>
        <charset val="128"/>
      </rPr>
      <t>委託料</t>
    </r>
    <r>
      <rPr>
        <sz val="9"/>
        <color theme="1"/>
        <rFont val="ＭＳ ゴシック"/>
        <family val="3"/>
        <charset val="128"/>
      </rPr>
      <t>の金額を入力</t>
    </r>
    <rPh sb="1" eb="3">
      <t>ガイブ</t>
    </rPh>
    <rPh sb="3" eb="5">
      <t>コウシ</t>
    </rPh>
    <rPh sb="6" eb="7">
      <t>マネ</t>
    </rPh>
    <rPh sb="9" eb="10">
      <t>オコナ</t>
    </rPh>
    <rPh sb="11" eb="13">
      <t>ケンシュウ</t>
    </rPh>
    <rPh sb="14" eb="16">
      <t>バアイ</t>
    </rPh>
    <rPh sb="19" eb="22">
      <t>イタクリョウ</t>
    </rPh>
    <rPh sb="23" eb="25">
      <t>キンガク</t>
    </rPh>
    <rPh sb="26" eb="28">
      <t>ニュウリョク</t>
    </rPh>
    <phoneticPr fontId="1"/>
  </si>
  <si>
    <t>◇決算額_講師旅費</t>
    <rPh sb="1" eb="3">
      <t>ケッサン</t>
    </rPh>
    <rPh sb="3" eb="4">
      <t>ガク</t>
    </rPh>
    <rPh sb="5" eb="7">
      <t>コウシ</t>
    </rPh>
    <rPh sb="7" eb="9">
      <t>リョヒ</t>
    </rPh>
    <phoneticPr fontId="1"/>
  </si>
  <si>
    <t>◇決算額_研修委託料</t>
    <rPh sb="1" eb="3">
      <t>ケッサン</t>
    </rPh>
    <rPh sb="3" eb="4">
      <t>ガク</t>
    </rPh>
    <rPh sb="5" eb="7">
      <t>ケンシュウ</t>
    </rPh>
    <rPh sb="7" eb="10">
      <t>イタクリョウ</t>
    </rPh>
    <phoneticPr fontId="1"/>
  </si>
  <si>
    <t>①研修開始の前日までに、補助金等交付申請書一式を提出します</t>
    <rPh sb="1" eb="3">
      <t>ケンシュウ</t>
    </rPh>
    <rPh sb="3" eb="5">
      <t>カイシ</t>
    </rPh>
    <rPh sb="6" eb="8">
      <t>ゼンジツ</t>
    </rPh>
    <rPh sb="12" eb="15">
      <t>ホジョキン</t>
    </rPh>
    <rPh sb="15" eb="16">
      <t>トウ</t>
    </rPh>
    <rPh sb="16" eb="18">
      <t>コウフ</t>
    </rPh>
    <rPh sb="18" eb="21">
      <t>シンセイショ</t>
    </rPh>
    <rPh sb="21" eb="23">
      <t>イッシキ</t>
    </rPh>
    <rPh sb="24" eb="26">
      <t>テイシュツ</t>
    </rPh>
    <phoneticPr fontId="1"/>
  </si>
  <si>
    <r>
      <t>○受講者は、</t>
    </r>
    <r>
      <rPr>
        <b/>
        <sz val="11"/>
        <rFont val="ＭＳ ゴシック"/>
        <family val="3"/>
        <charset val="128"/>
      </rPr>
      <t>介護保険法に規定するサービス</t>
    </r>
    <r>
      <rPr>
        <sz val="11"/>
        <color theme="1"/>
        <rFont val="ＭＳ ゴシック"/>
        <family val="3"/>
        <charset val="128"/>
      </rPr>
      <t>を行う、
　</t>
    </r>
    <r>
      <rPr>
        <b/>
        <sz val="11"/>
        <rFont val="ＭＳ ゴシック"/>
        <family val="3"/>
        <charset val="128"/>
      </rPr>
      <t>相模原市内の事業所</t>
    </r>
    <r>
      <rPr>
        <sz val="11"/>
        <color theme="1"/>
        <rFont val="ＭＳ ゴシック"/>
        <family val="3"/>
        <charset val="128"/>
      </rPr>
      <t>に勤務している。
　または、受講者は</t>
    </r>
    <r>
      <rPr>
        <b/>
        <sz val="11"/>
        <color theme="1"/>
        <rFont val="ＭＳ ゴシック"/>
        <family val="3"/>
        <charset val="128"/>
      </rPr>
      <t>老人福祉法に規定する、相模原市内の養護老人ホームまたは軽費老人ホーム</t>
    </r>
    <r>
      <rPr>
        <sz val="11"/>
        <color theme="1"/>
        <rFont val="ＭＳ ゴシック"/>
        <family val="3"/>
        <charset val="128"/>
      </rPr>
      <t>で勤務している。
　</t>
    </r>
    <r>
      <rPr>
        <b/>
        <sz val="11"/>
        <color rgb="FFFF0000"/>
        <rFont val="ＭＳ ゴシック"/>
        <family val="3"/>
        <charset val="128"/>
      </rPr>
      <t>※但し、以下のサービスを除く</t>
    </r>
    <r>
      <rPr>
        <sz val="11"/>
        <color rgb="FFFF0000"/>
        <rFont val="ＭＳ ゴシック"/>
        <family val="3"/>
        <charset val="128"/>
      </rPr>
      <t xml:space="preserve">
　　・(介護予防)居宅療養管理指導
　　・(介護予防)福祉用具貸与
　　・特定(介護予防)福祉用具販売
　　・(介護予防)住宅改修</t>
    </r>
    <rPh sb="1" eb="4">
      <t>ジュコウシャ</t>
    </rPh>
    <rPh sb="26" eb="31">
      <t>サガミハラシナイ</t>
    </rPh>
    <rPh sb="32" eb="35">
      <t>ジギョウショ</t>
    </rPh>
    <rPh sb="36" eb="38">
      <t>キンム</t>
    </rPh>
    <rPh sb="49" eb="52">
      <t>ジュコウシャ</t>
    </rPh>
    <rPh sb="53" eb="58">
      <t>ロウジンフクシホウ</t>
    </rPh>
    <rPh sb="59" eb="61">
      <t>キテイ</t>
    </rPh>
    <rPh sb="64" eb="69">
      <t>サガミハラシナイ</t>
    </rPh>
    <rPh sb="70" eb="74">
      <t>ヨウゴロウジン</t>
    </rPh>
    <rPh sb="80" eb="84">
      <t>ケイヒロウジン</t>
    </rPh>
    <rPh sb="88" eb="90">
      <t>キンム</t>
    </rPh>
    <rPh sb="98" eb="99">
      <t>タダ</t>
    </rPh>
    <rPh sb="101" eb="103">
      <t>イカ</t>
    </rPh>
    <phoneticPr fontId="1"/>
  </si>
  <si>
    <r>
      <t>○</t>
    </r>
    <r>
      <rPr>
        <b/>
        <sz val="11"/>
        <color theme="1"/>
        <rFont val="ＭＳ ゴシック"/>
        <family val="3"/>
        <charset val="128"/>
      </rPr>
      <t>年度始（4月1日）</t>
    </r>
    <r>
      <rPr>
        <sz val="11"/>
        <color theme="1"/>
        <rFont val="ＭＳ ゴシック"/>
        <family val="3"/>
        <charset val="128"/>
      </rPr>
      <t>以降に</t>
    </r>
    <r>
      <rPr>
        <b/>
        <sz val="11"/>
        <color theme="1"/>
        <rFont val="ＭＳ ゴシック"/>
        <family val="3"/>
        <charset val="128"/>
      </rPr>
      <t>受講（</t>
    </r>
    <r>
      <rPr>
        <b/>
        <sz val="11"/>
        <color rgb="FFFF0000"/>
        <rFont val="ＭＳ ゴシック"/>
        <family val="3"/>
        <charset val="128"/>
      </rPr>
      <t>事前課題等含む</t>
    </r>
    <r>
      <rPr>
        <b/>
        <sz val="11"/>
        <color theme="1"/>
        <rFont val="ＭＳ ゴシック"/>
        <family val="3"/>
        <charset val="128"/>
      </rPr>
      <t>）</t>
    </r>
    <r>
      <rPr>
        <sz val="11"/>
        <color theme="1"/>
        <rFont val="ＭＳ ゴシック"/>
        <family val="3"/>
        <charset val="128"/>
      </rPr>
      <t>が開始し、
　</t>
    </r>
    <r>
      <rPr>
        <b/>
        <sz val="11"/>
        <rFont val="ＭＳ ゴシック"/>
        <family val="3"/>
        <charset val="128"/>
      </rPr>
      <t>年度末（3月31日）</t>
    </r>
    <r>
      <rPr>
        <sz val="11"/>
        <color theme="1"/>
        <rFont val="ＭＳ ゴシック"/>
        <family val="3"/>
        <charset val="128"/>
      </rPr>
      <t>までに</t>
    </r>
    <r>
      <rPr>
        <b/>
        <sz val="11"/>
        <rFont val="ＭＳ ゴシック"/>
        <family val="3"/>
        <charset val="128"/>
      </rPr>
      <t>受講及び支払</t>
    </r>
    <r>
      <rPr>
        <sz val="11"/>
        <color theme="1"/>
        <rFont val="ＭＳ ゴシック"/>
        <family val="3"/>
        <charset val="128"/>
      </rPr>
      <t>が完了する研修。</t>
    </r>
    <rPh sb="1" eb="3">
      <t>ネンド</t>
    </rPh>
    <rPh sb="3" eb="4">
      <t>ハジ</t>
    </rPh>
    <rPh sb="6" eb="7">
      <t>ガツ</t>
    </rPh>
    <rPh sb="8" eb="9">
      <t>ニチ</t>
    </rPh>
    <rPh sb="10" eb="12">
      <t>イコウ</t>
    </rPh>
    <rPh sb="13" eb="15">
      <t>ジュコウ</t>
    </rPh>
    <rPh sb="16" eb="18">
      <t>ジゼン</t>
    </rPh>
    <rPh sb="18" eb="20">
      <t>カダイ</t>
    </rPh>
    <rPh sb="20" eb="21">
      <t>トウ</t>
    </rPh>
    <rPh sb="21" eb="22">
      <t>フク</t>
    </rPh>
    <rPh sb="25" eb="27">
      <t>カイシ</t>
    </rPh>
    <rPh sb="31" eb="34">
      <t>ネンドマツ</t>
    </rPh>
    <rPh sb="36" eb="37">
      <t>ガツ</t>
    </rPh>
    <rPh sb="39" eb="40">
      <t>ニチ</t>
    </rPh>
    <rPh sb="44" eb="46">
      <t>ジュコウ</t>
    </rPh>
    <rPh sb="46" eb="47">
      <t>オヨ</t>
    </rPh>
    <rPh sb="48" eb="50">
      <t>シハラ</t>
    </rPh>
    <rPh sb="51" eb="53">
      <t>カンリョウ</t>
    </rPh>
    <rPh sb="55" eb="57">
      <t>ケンシュウ</t>
    </rPh>
    <phoneticPr fontId="1"/>
  </si>
  <si>
    <t>・研修の内容が分かる書類（受講日や負担金額、研修名称、実施機関、内容、金額、日程または課程等が確認できるもの）</t>
    <rPh sb="1" eb="3">
      <t>ケンシュウ</t>
    </rPh>
    <rPh sb="4" eb="6">
      <t>ナイヨウ</t>
    </rPh>
    <rPh sb="7" eb="8">
      <t>ワ</t>
    </rPh>
    <rPh sb="10" eb="12">
      <t>ショルイ</t>
    </rPh>
    <rPh sb="13" eb="15">
      <t>ジュコウ</t>
    </rPh>
    <rPh sb="15" eb="16">
      <t>ビ</t>
    </rPh>
    <rPh sb="17" eb="19">
      <t>フタン</t>
    </rPh>
    <rPh sb="19" eb="21">
      <t>キンガク</t>
    </rPh>
    <rPh sb="22" eb="26">
      <t>ケンシュウメイショウ</t>
    </rPh>
    <rPh sb="27" eb="31">
      <t>ジッシキカン</t>
    </rPh>
    <rPh sb="32" eb="34">
      <t>ナイヨウ</t>
    </rPh>
    <rPh sb="35" eb="37">
      <t>キンガク</t>
    </rPh>
    <rPh sb="38" eb="40">
      <t>ニッテイ</t>
    </rPh>
    <rPh sb="43" eb="45">
      <t>カテイ</t>
    </rPh>
    <rPh sb="45" eb="46">
      <t>ナド</t>
    </rPh>
    <rPh sb="47" eb="49">
      <t>カクニン</t>
    </rPh>
    <phoneticPr fontId="1"/>
  </si>
  <si>
    <r>
      <t>②研修終了後</t>
    </r>
    <r>
      <rPr>
        <b/>
        <sz val="11"/>
        <color rgb="FFFF0000"/>
        <rFont val="ＭＳ ゴシック"/>
        <family val="3"/>
        <charset val="128"/>
      </rPr>
      <t>30日以内に</t>
    </r>
    <r>
      <rPr>
        <b/>
        <sz val="11"/>
        <rFont val="ＭＳ ゴシック"/>
        <family val="3"/>
        <charset val="128"/>
      </rPr>
      <t>（当該日が年度を超える場合、年度末まで）</t>
    </r>
    <r>
      <rPr>
        <b/>
        <sz val="11"/>
        <color rgb="FFFF0000"/>
        <rFont val="ＭＳ ゴシック"/>
        <family val="3"/>
        <charset val="128"/>
      </rPr>
      <t xml:space="preserve">
　</t>
    </r>
    <r>
      <rPr>
        <b/>
        <sz val="11"/>
        <color theme="1"/>
        <rFont val="ＭＳ ゴシック"/>
        <family val="3"/>
        <charset val="128"/>
      </rPr>
      <t>補助事業等実績報告書一式を提出します</t>
    </r>
    <rPh sb="1" eb="3">
      <t>ケンシュウ</t>
    </rPh>
    <rPh sb="3" eb="6">
      <t>シュウリョウゴ</t>
    </rPh>
    <rPh sb="8" eb="9">
      <t>ニチ</t>
    </rPh>
    <rPh sb="9" eb="11">
      <t>イナイ</t>
    </rPh>
    <rPh sb="13" eb="16">
      <t>トウガイビ</t>
    </rPh>
    <rPh sb="17" eb="19">
      <t>ネンド</t>
    </rPh>
    <rPh sb="20" eb="21">
      <t>コ</t>
    </rPh>
    <rPh sb="23" eb="25">
      <t>バアイ</t>
    </rPh>
    <rPh sb="26" eb="29">
      <t>ネンドマツ</t>
    </rPh>
    <rPh sb="34" eb="36">
      <t>ホジョ</t>
    </rPh>
    <rPh sb="36" eb="38">
      <t>ジギョウ</t>
    </rPh>
    <rPh sb="38" eb="39">
      <t>トウ</t>
    </rPh>
    <rPh sb="39" eb="41">
      <t>ジッセキ</t>
    </rPh>
    <rPh sb="41" eb="44">
      <t>ホウコクショ</t>
    </rPh>
    <rPh sb="44" eb="46">
      <t>イッシキ</t>
    </rPh>
    <rPh sb="47" eb="49">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</si>
</sst>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quot;¥&quot;\-#,##0"/>
    <numFmt numFmtId="176" formatCode="[$-411]ggge&quot;年&quot;m&quot;月&quot;d&quot;日&quot;;@"/>
    <numFmt numFmtId="177" formatCode="&quot;¥&quot;#,##0&quot;円&quot;"/>
    <numFmt numFmtId="178" formatCode="#,##0&quot;円&quot;"/>
    <numFmt numFmtId="179" formatCode="&quot;¥&quot;#,##0_);[Red]\(&quot;¥&quot;#,##0\)"/>
    <numFmt numFmtId="180" formatCode="&quot;交付申請額：&quot;#,##0&quot;円&quot;"/>
    <numFmt numFmtId="181" formatCode="&quot;補助対象経費総額：&quot;#,##0&quot;円&quot;"/>
    <numFmt numFmtId="182" formatCode="&quot;第&quot;General&quot;号&quot;"/>
  </numFmts>
  <fonts count="36" x14ac:knownFonts="1">
    <font>
      <sz val="11"/>
      <color theme="1"/>
      <name val="游ゴシック"/>
      <family val="2"/>
      <scheme val="minor"/>
    </font>
    <font>
      <sz val="6"/>
      <name val="游ゴシック"/>
      <family val="3"/>
      <charset val="128"/>
      <scheme val="minor"/>
    </font>
    <font>
      <sz val="11"/>
      <color theme="1"/>
      <name val="游ゴシック"/>
      <family val="2"/>
      <scheme val="minor"/>
    </font>
    <font>
      <sz val="18"/>
      <color theme="3"/>
      <name val="游ゴシック Light"/>
      <family val="2"/>
      <charset val="128"/>
      <scheme val="major"/>
    </font>
    <font>
      <sz val="11"/>
      <color theme="1"/>
      <name val="ＭＳ 明朝"/>
      <family val="1"/>
      <charset val="128"/>
    </font>
    <font>
      <sz val="9"/>
      <color theme="1"/>
      <name val="ＭＳ 明朝"/>
      <family val="1"/>
      <charset val="128"/>
    </font>
    <font>
      <b/>
      <sz val="11"/>
      <color theme="1"/>
      <name val="ＭＳ ゴシック"/>
      <family val="3"/>
      <charset val="128"/>
    </font>
    <font>
      <sz val="11"/>
      <color theme="1"/>
      <name val="ＭＳ ゴシック"/>
      <family val="3"/>
      <charset val="128"/>
    </font>
    <font>
      <sz val="9"/>
      <color theme="1"/>
      <name val="ＭＳ ゴシック"/>
      <family val="3"/>
      <charset val="128"/>
    </font>
    <font>
      <b/>
      <sz val="9"/>
      <color theme="1"/>
      <name val="ＭＳ ゴシック"/>
      <family val="3"/>
      <charset val="128"/>
    </font>
    <font>
      <b/>
      <sz val="9"/>
      <color rgb="FF0070C0"/>
      <name val="ＭＳ ゴシック"/>
      <family val="3"/>
      <charset val="128"/>
    </font>
    <font>
      <sz val="11"/>
      <name val="ＭＳ Ｐゴシック"/>
      <family val="3"/>
      <charset val="128"/>
    </font>
    <font>
      <sz val="6"/>
      <name val="ＭＳ Ｐゴシック"/>
      <family val="3"/>
      <charset val="128"/>
    </font>
    <font>
      <sz val="22"/>
      <name val="ＭＳ Ｐゴシック"/>
      <family val="3"/>
      <charset val="128"/>
    </font>
    <font>
      <sz val="11"/>
      <color indexed="8"/>
      <name val="游ゴシック"/>
      <family val="3"/>
      <charset val="128"/>
      <scheme val="minor"/>
    </font>
    <font>
      <sz val="12"/>
      <color indexed="8"/>
      <name val="ＭＳ 明朝"/>
      <family val="1"/>
      <charset val="128"/>
    </font>
    <font>
      <b/>
      <sz val="16"/>
      <color indexed="8"/>
      <name val="ＭＳ ゴシック"/>
      <family val="3"/>
      <charset val="128"/>
    </font>
    <font>
      <sz val="16"/>
      <color indexed="8"/>
      <name val="ＭＳ ゴシック"/>
      <family val="3"/>
      <charset val="128"/>
    </font>
    <font>
      <b/>
      <sz val="9"/>
      <color rgb="FF7030A0"/>
      <name val="ＭＳ ゴシック"/>
      <family val="3"/>
      <charset val="128"/>
    </font>
    <font>
      <b/>
      <sz val="14"/>
      <color theme="1"/>
      <name val="ＭＳ ゴシック"/>
      <family val="3"/>
      <charset val="128"/>
    </font>
    <font>
      <b/>
      <sz val="18"/>
      <color theme="1"/>
      <name val="ＭＳ ゴシック"/>
      <family val="3"/>
      <charset val="128"/>
    </font>
    <font>
      <b/>
      <sz val="20"/>
      <color theme="1"/>
      <name val="ＭＳ ゴシック"/>
      <family val="3"/>
      <charset val="128"/>
    </font>
    <font>
      <b/>
      <sz val="11"/>
      <color rgb="FFFF0000"/>
      <name val="ＭＳ ゴシック"/>
      <family val="3"/>
      <charset val="128"/>
    </font>
    <font>
      <u/>
      <sz val="11"/>
      <color theme="10"/>
      <name val="游ゴシック"/>
      <family val="2"/>
      <scheme val="minor"/>
    </font>
    <font>
      <b/>
      <sz val="12"/>
      <color rgb="FFFF0000"/>
      <name val="ＭＳ 明朝"/>
      <family val="1"/>
      <charset val="128"/>
    </font>
    <font>
      <sz val="12"/>
      <name val="ＭＳ 明朝"/>
      <family val="1"/>
      <charset val="128"/>
    </font>
    <font>
      <sz val="11"/>
      <color indexed="8"/>
      <name val="ＭＳ 明朝"/>
      <family val="1"/>
      <charset val="128"/>
    </font>
    <font>
      <b/>
      <sz val="11"/>
      <color rgb="FFFFC000"/>
      <name val="ＭＳ 明朝"/>
      <family val="1"/>
      <charset val="128"/>
    </font>
    <font>
      <sz val="9"/>
      <color rgb="FF7030A0"/>
      <name val="ＭＳ ゴシック"/>
      <family val="3"/>
      <charset val="128"/>
    </font>
    <font>
      <sz val="9"/>
      <color rgb="FF0070C0"/>
      <name val="ＭＳ ゴシック"/>
      <family val="3"/>
      <charset val="128"/>
    </font>
    <font>
      <b/>
      <sz val="11"/>
      <color rgb="FFFFC000"/>
      <name val="ＭＳ ゴシック"/>
      <family val="3"/>
      <charset val="128"/>
    </font>
    <font>
      <b/>
      <sz val="12"/>
      <name val="ＭＳ Ｐゴシック"/>
      <family val="3"/>
      <charset val="128"/>
    </font>
    <font>
      <sz val="9"/>
      <name val="ＭＳ ゴシック"/>
      <family val="3"/>
      <charset val="128"/>
    </font>
    <font>
      <sz val="11"/>
      <color rgb="FFFF0000"/>
      <name val="ＭＳ ゴシック"/>
      <family val="3"/>
      <charset val="128"/>
    </font>
    <font>
      <b/>
      <sz val="11"/>
      <name val="ＭＳ ゴシック"/>
      <family val="3"/>
      <charset val="128"/>
    </font>
    <font>
      <sz val="10.5"/>
      <color theme="1"/>
      <name val="ＭＳ 明朝"/>
      <family val="1"/>
      <charset val="128"/>
    </font>
  </fonts>
  <fills count="12">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theme="0" tint="-0.499984740745262"/>
        <bgColor indexed="64"/>
      </patternFill>
    </fill>
    <fill>
      <patternFill patternType="solid">
        <fgColor theme="8" tint="0.59999389629810485"/>
        <bgColor indexed="64"/>
      </patternFill>
    </fill>
    <fill>
      <patternFill patternType="mediumGray">
        <fgColor rgb="FF92D050"/>
      </patternFill>
    </fill>
    <fill>
      <patternFill patternType="mediumGray">
        <fgColor rgb="FFFFC000"/>
      </patternFill>
    </fill>
    <fill>
      <patternFill patternType="mediumGray">
        <fgColor rgb="FF00B0F0"/>
      </patternFill>
    </fill>
    <fill>
      <patternFill patternType="solid">
        <fgColor rgb="FFFFCCFF"/>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double">
        <color auto="1"/>
      </left>
      <right style="double">
        <color auto="1"/>
      </right>
      <top style="double">
        <color auto="1"/>
      </top>
      <bottom style="double">
        <color auto="1"/>
      </bottom>
      <diagonal/>
    </border>
    <border>
      <left/>
      <right/>
      <top/>
      <bottom style="dashed">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s>
  <cellStyleXfs count="5">
    <xf numFmtId="0" fontId="0" fillId="0" borderId="0"/>
    <xf numFmtId="38" fontId="2" fillId="0" borderId="0" applyFont="0" applyFill="0" applyBorder="0" applyAlignment="0" applyProtection="0">
      <alignment vertical="center"/>
    </xf>
    <xf numFmtId="0" fontId="11" fillId="0" borderId="0"/>
    <xf numFmtId="0" fontId="14" fillId="0" borderId="0">
      <alignment vertical="center"/>
    </xf>
    <xf numFmtId="0" fontId="23" fillId="0" borderId="0" applyNumberFormat="0" applyFill="0" applyBorder="0" applyAlignment="0" applyProtection="0"/>
  </cellStyleXfs>
  <cellXfs count="299">
    <xf numFmtId="0" fontId="0" fillId="0" borderId="0" xfId="0"/>
    <xf numFmtId="0" fontId="7" fillId="0" borderId="0" xfId="0" applyFont="1" applyAlignment="1">
      <alignment vertical="center"/>
    </xf>
    <xf numFmtId="0" fontId="4" fillId="0" borderId="0" xfId="0" applyFont="1" applyAlignment="1">
      <alignment vertical="center"/>
    </xf>
    <xf numFmtId="0" fontId="4" fillId="0" borderId="2" xfId="0" applyFont="1" applyBorder="1" applyAlignment="1">
      <alignment vertical="center"/>
    </xf>
    <xf numFmtId="0" fontId="5" fillId="0" borderId="3" xfId="0"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0" borderId="1" xfId="0" applyFont="1" applyBorder="1" applyAlignment="1">
      <alignment vertical="top"/>
    </xf>
    <xf numFmtId="0" fontId="4" fillId="0" borderId="8"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wrapText="1"/>
    </xf>
    <xf numFmtId="176" fontId="4" fillId="0" borderId="0" xfId="0" applyNumberFormat="1" applyFont="1" applyAlignment="1">
      <alignment vertical="center"/>
    </xf>
    <xf numFmtId="0" fontId="4" fillId="0" borderId="1" xfId="0" applyFont="1" applyBorder="1" applyAlignment="1">
      <alignment horizontal="center" vertical="center"/>
    </xf>
    <xf numFmtId="176" fontId="4" fillId="0" borderId="1" xfId="0" applyNumberFormat="1" applyFont="1" applyBorder="1" applyAlignment="1">
      <alignment horizontal="center" vertical="center"/>
    </xf>
    <xf numFmtId="176" fontId="4" fillId="0" borderId="1" xfId="0" applyNumberFormat="1" applyFont="1" applyBorder="1" applyAlignment="1">
      <alignment vertical="center"/>
    </xf>
    <xf numFmtId="176" fontId="4" fillId="0" borderId="2" xfId="0" applyNumberFormat="1" applyFont="1" applyBorder="1" applyAlignment="1">
      <alignment vertical="center"/>
    </xf>
    <xf numFmtId="0" fontId="4" fillId="0" borderId="14" xfId="0" applyFont="1" applyBorder="1" applyAlignment="1">
      <alignment vertical="center"/>
    </xf>
    <xf numFmtId="0" fontId="7" fillId="6" borderId="0" xfId="0" applyFont="1" applyFill="1" applyAlignment="1">
      <alignment vertical="center"/>
    </xf>
    <xf numFmtId="0" fontId="7" fillId="6" borderId="1" xfId="0" applyFont="1" applyFill="1" applyBorder="1" applyAlignment="1">
      <alignment vertical="center"/>
    </xf>
    <xf numFmtId="178" fontId="4" fillId="0" borderId="1" xfId="1" applyNumberFormat="1" applyFont="1" applyBorder="1" applyAlignment="1">
      <alignment vertical="center"/>
    </xf>
    <xf numFmtId="178" fontId="4" fillId="0" borderId="1" xfId="0" applyNumberFormat="1" applyFont="1" applyBorder="1" applyAlignment="1">
      <alignment vertical="center"/>
    </xf>
    <xf numFmtId="0" fontId="11" fillId="0" borderId="0" xfId="2"/>
    <xf numFmtId="0" fontId="11" fillId="0" borderId="9" xfId="2" applyBorder="1"/>
    <xf numFmtId="0" fontId="11" fillId="0" borderId="1" xfId="2" applyBorder="1" applyAlignment="1">
      <alignment horizontal="center" vertical="center"/>
    </xf>
    <xf numFmtId="0" fontId="11" fillId="0" borderId="15" xfId="2" applyBorder="1" applyAlignment="1">
      <alignment horizontal="center" vertical="center"/>
    </xf>
    <xf numFmtId="0" fontId="11" fillId="0" borderId="1" xfId="2" applyBorder="1" applyAlignment="1">
      <alignment horizontal="center" vertical="center" wrapText="1"/>
    </xf>
    <xf numFmtId="0" fontId="11" fillId="0" borderId="21" xfId="2" applyBorder="1" applyAlignment="1">
      <alignment horizontal="center" vertical="center"/>
    </xf>
    <xf numFmtId="0" fontId="11" fillId="0" borderId="12" xfId="2" applyBorder="1" applyAlignment="1">
      <alignment horizontal="center" vertical="center" wrapText="1"/>
    </xf>
    <xf numFmtId="0" fontId="15" fillId="0" borderId="0" xfId="3" applyFont="1">
      <alignment vertical="center"/>
    </xf>
    <xf numFmtId="5" fontId="15" fillId="0" borderId="0" xfId="3" applyNumberFormat="1" applyFont="1">
      <alignment vertical="center"/>
    </xf>
    <xf numFmtId="176" fontId="15" fillId="0" borderId="0" xfId="3" applyNumberFormat="1" applyFont="1">
      <alignment vertical="center"/>
    </xf>
    <xf numFmtId="176" fontId="15" fillId="7" borderId="18" xfId="3" applyNumberFormat="1" applyFont="1" applyFill="1" applyBorder="1" applyAlignment="1">
      <alignment horizontal="center" vertical="center"/>
    </xf>
    <xf numFmtId="0" fontId="15" fillId="7" borderId="18" xfId="3" applyFont="1" applyFill="1" applyBorder="1" applyAlignment="1">
      <alignment horizontal="center" vertical="center"/>
    </xf>
    <xf numFmtId="0" fontId="15" fillId="7" borderId="7" xfId="3" applyFont="1" applyFill="1" applyBorder="1" applyAlignment="1">
      <alignment horizontal="center" vertical="center"/>
    </xf>
    <xf numFmtId="0" fontId="17" fillId="0" borderId="0" xfId="3" applyFont="1">
      <alignment vertical="center"/>
    </xf>
    <xf numFmtId="0" fontId="4" fillId="0" borderId="18" xfId="0" applyFont="1" applyBorder="1" applyAlignment="1">
      <alignment vertical="center" wrapText="1"/>
    </xf>
    <xf numFmtId="0" fontId="4" fillId="0" borderId="15" xfId="0" applyFont="1" applyBorder="1" applyAlignment="1">
      <alignment vertical="center" wrapText="1"/>
    </xf>
    <xf numFmtId="0" fontId="4" fillId="0" borderId="21" xfId="0" applyFont="1" applyBorder="1" applyAlignment="1">
      <alignment vertical="center" wrapText="1"/>
    </xf>
    <xf numFmtId="0" fontId="4" fillId="0" borderId="21" xfId="0" applyFont="1" applyBorder="1" applyAlignment="1">
      <alignment vertical="center"/>
    </xf>
    <xf numFmtId="0" fontId="11" fillId="0" borderId="27" xfId="2" applyBorder="1" applyAlignment="1">
      <alignment vertical="top"/>
    </xf>
    <xf numFmtId="0" fontId="11" fillId="0" borderId="28" xfId="2" applyBorder="1" applyAlignment="1">
      <alignment vertical="top" wrapText="1"/>
    </xf>
    <xf numFmtId="176" fontId="7" fillId="6" borderId="1" xfId="0" applyNumberFormat="1" applyFont="1" applyFill="1" applyBorder="1" applyAlignment="1">
      <alignment vertical="center"/>
    </xf>
    <xf numFmtId="0" fontId="4" fillId="0" borderId="8" xfId="0" applyFont="1" applyBorder="1" applyAlignment="1">
      <alignment horizontal="left" vertical="center"/>
    </xf>
    <xf numFmtId="0" fontId="4" fillId="0" borderId="11" xfId="0" applyFont="1" applyBorder="1" applyAlignment="1">
      <alignment vertical="center"/>
    </xf>
    <xf numFmtId="0" fontId="4" fillId="0" borderId="10" xfId="0" applyFont="1" applyBorder="1" applyAlignment="1">
      <alignment vertical="center"/>
    </xf>
    <xf numFmtId="176" fontId="4" fillId="0" borderId="7" xfId="0" applyNumberFormat="1" applyFont="1" applyBorder="1" applyAlignment="1">
      <alignment horizontal="left" vertical="center"/>
    </xf>
    <xf numFmtId="176" fontId="4" fillId="0" borderId="10" xfId="0" applyNumberFormat="1" applyFont="1" applyBorder="1" applyAlignment="1">
      <alignment horizontal="lef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horizontal="left" vertical="top"/>
    </xf>
    <xf numFmtId="0" fontId="4" fillId="0" borderId="6" xfId="0" applyFont="1" applyBorder="1" applyAlignment="1">
      <alignment vertical="center"/>
    </xf>
    <xf numFmtId="0" fontId="19" fillId="0" borderId="0" xfId="0" applyFont="1" applyAlignment="1">
      <alignment vertical="center"/>
    </xf>
    <xf numFmtId="0" fontId="21" fillId="3" borderId="13" xfId="0" applyFont="1" applyFill="1" applyBorder="1" applyAlignment="1">
      <alignment vertical="center"/>
    </xf>
    <xf numFmtId="0" fontId="6" fillId="3" borderId="24" xfId="0" applyFont="1" applyFill="1" applyBorder="1" applyAlignment="1">
      <alignment vertical="center" wrapText="1"/>
    </xf>
    <xf numFmtId="0" fontId="6" fillId="3" borderId="33" xfId="0" applyFont="1" applyFill="1" applyBorder="1" applyAlignment="1">
      <alignment vertical="center"/>
    </xf>
    <xf numFmtId="0" fontId="7" fillId="3" borderId="34" xfId="0" applyFont="1" applyFill="1" applyBorder="1" applyAlignment="1">
      <alignment vertical="center"/>
    </xf>
    <xf numFmtId="0" fontId="6" fillId="3" borderId="35" xfId="0" applyFont="1" applyFill="1" applyBorder="1" applyAlignment="1">
      <alignment vertical="center" wrapText="1"/>
    </xf>
    <xf numFmtId="0" fontId="7" fillId="3" borderId="35" xfId="0" applyFont="1" applyFill="1" applyBorder="1" applyAlignment="1">
      <alignment vertical="center" wrapText="1"/>
    </xf>
    <xf numFmtId="0" fontId="7" fillId="3" borderId="37" xfId="0" applyFont="1" applyFill="1" applyBorder="1" applyAlignment="1">
      <alignment vertical="center" wrapText="1"/>
    </xf>
    <xf numFmtId="0" fontId="6" fillId="3" borderId="35" xfId="0" applyFont="1" applyFill="1" applyBorder="1" applyAlignment="1">
      <alignment vertical="center"/>
    </xf>
    <xf numFmtId="0" fontId="8" fillId="3" borderId="39" xfId="0" applyFont="1" applyFill="1" applyBorder="1" applyAlignment="1">
      <alignment vertical="center" wrapText="1"/>
    </xf>
    <xf numFmtId="0" fontId="6" fillId="6" borderId="21" xfId="0" applyFont="1" applyFill="1" applyBorder="1" applyAlignment="1">
      <alignment vertical="center"/>
    </xf>
    <xf numFmtId="0" fontId="7" fillId="6" borderId="21" xfId="0" applyFont="1" applyFill="1" applyBorder="1" applyAlignment="1">
      <alignment vertical="center"/>
    </xf>
    <xf numFmtId="0" fontId="6" fillId="3" borderId="33" xfId="0" applyFont="1" applyFill="1" applyBorder="1" applyAlignment="1">
      <alignment vertical="center" wrapText="1"/>
    </xf>
    <xf numFmtId="0" fontId="6" fillId="3" borderId="41" xfId="0" applyFont="1" applyFill="1" applyBorder="1" applyAlignment="1">
      <alignment vertical="center"/>
    </xf>
    <xf numFmtId="0" fontId="7" fillId="3" borderId="41" xfId="0" applyFont="1" applyFill="1" applyBorder="1" applyAlignment="1">
      <alignment vertical="center"/>
    </xf>
    <xf numFmtId="0" fontId="8" fillId="3" borderId="35" xfId="0" applyFont="1" applyFill="1" applyBorder="1" applyAlignment="1">
      <alignment vertical="center"/>
    </xf>
    <xf numFmtId="0" fontId="6" fillId="3" borderId="37" xfId="0" applyFont="1" applyFill="1" applyBorder="1" applyAlignment="1">
      <alignment vertical="center" wrapText="1"/>
    </xf>
    <xf numFmtId="0" fontId="6" fillId="0" borderId="0" xfId="0" applyFont="1" applyAlignment="1">
      <alignment vertical="center" wrapText="1"/>
    </xf>
    <xf numFmtId="0" fontId="20" fillId="3" borderId="22" xfId="0" applyFont="1" applyFill="1" applyBorder="1" applyAlignment="1">
      <alignment vertical="center"/>
    </xf>
    <xf numFmtId="0" fontId="22" fillId="0" borderId="27" xfId="0" applyFont="1" applyBorder="1" applyAlignment="1">
      <alignment vertical="center"/>
    </xf>
    <xf numFmtId="0" fontId="23" fillId="0" borderId="0" xfId="4" applyAlignment="1">
      <alignment vertical="center"/>
    </xf>
    <xf numFmtId="176" fontId="24" fillId="0" borderId="0" xfId="3" applyNumberFormat="1" applyFont="1">
      <alignment vertical="center"/>
    </xf>
    <xf numFmtId="176" fontId="25" fillId="0" borderId="0" xfId="3" applyNumberFormat="1" applyFont="1">
      <alignment vertical="center"/>
    </xf>
    <xf numFmtId="0" fontId="26" fillId="0" borderId="24" xfId="3" applyFont="1" applyBorder="1" applyAlignment="1">
      <alignment vertical="center" wrapText="1"/>
    </xf>
    <xf numFmtId="0" fontId="26" fillId="0" borderId="25" xfId="3" applyFont="1" applyBorder="1" applyAlignment="1">
      <alignment vertical="center" wrapText="1"/>
    </xf>
    <xf numFmtId="0" fontId="26" fillId="0" borderId="23" xfId="3" applyFont="1" applyBorder="1" applyAlignment="1">
      <alignment vertical="center" wrapText="1"/>
    </xf>
    <xf numFmtId="176" fontId="26" fillId="0" borderId="25" xfId="3" applyNumberFormat="1" applyFont="1" applyBorder="1" applyAlignment="1">
      <alignment horizontal="center" vertical="center"/>
    </xf>
    <xf numFmtId="5" fontId="26" fillId="0" borderId="23" xfId="3" applyNumberFormat="1" applyFont="1" applyBorder="1" applyAlignment="1">
      <alignment horizontal="right" vertical="center"/>
    </xf>
    <xf numFmtId="0" fontId="20" fillId="4" borderId="24" xfId="0" applyFont="1" applyFill="1" applyBorder="1" applyAlignment="1">
      <alignment vertical="center"/>
    </xf>
    <xf numFmtId="0" fontId="6" fillId="4" borderId="23" xfId="0" applyFont="1" applyFill="1" applyBorder="1" applyAlignment="1">
      <alignment vertical="center"/>
    </xf>
    <xf numFmtId="0" fontId="27" fillId="0" borderId="0" xfId="0" applyFont="1" applyAlignment="1">
      <alignment vertical="center"/>
    </xf>
    <xf numFmtId="0" fontId="7" fillId="4" borderId="35" xfId="0" applyFont="1" applyFill="1" applyBorder="1" applyAlignment="1">
      <alignment vertical="center" wrapText="1"/>
    </xf>
    <xf numFmtId="0" fontId="7" fillId="4" borderId="37" xfId="0" applyFont="1" applyFill="1" applyBorder="1" applyAlignment="1">
      <alignment vertical="center" wrapText="1"/>
    </xf>
    <xf numFmtId="0" fontId="6" fillId="4" borderId="35" xfId="0" applyFont="1" applyFill="1" applyBorder="1" applyAlignment="1">
      <alignment vertical="center"/>
    </xf>
    <xf numFmtId="0" fontId="6" fillId="4" borderId="43" xfId="0" applyFont="1" applyFill="1" applyBorder="1" applyAlignment="1">
      <alignment vertical="center" wrapText="1"/>
    </xf>
    <xf numFmtId="0" fontId="6" fillId="4" borderId="35" xfId="0" applyFont="1" applyFill="1" applyBorder="1" applyAlignment="1">
      <alignment vertical="center" wrapText="1"/>
    </xf>
    <xf numFmtId="0" fontId="20" fillId="2" borderId="22" xfId="0" applyFont="1" applyFill="1" applyBorder="1" applyAlignment="1">
      <alignment vertical="center"/>
    </xf>
    <xf numFmtId="0" fontId="21" fillId="2" borderId="13" xfId="0" applyFont="1" applyFill="1" applyBorder="1" applyAlignment="1">
      <alignment vertical="center"/>
    </xf>
    <xf numFmtId="0" fontId="7" fillId="2" borderId="35" xfId="0" applyFont="1" applyFill="1" applyBorder="1" applyAlignment="1">
      <alignment vertical="center" wrapText="1"/>
    </xf>
    <xf numFmtId="0" fontId="7" fillId="2" borderId="37" xfId="0" applyFont="1" applyFill="1" applyBorder="1" applyAlignment="1">
      <alignment vertical="center" wrapText="1"/>
    </xf>
    <xf numFmtId="0" fontId="22" fillId="0" borderId="0" xfId="0" applyFont="1" applyAlignment="1">
      <alignment vertical="center"/>
    </xf>
    <xf numFmtId="0" fontId="7" fillId="4" borderId="33" xfId="0" applyFont="1" applyFill="1" applyBorder="1" applyAlignment="1">
      <alignment vertical="center" wrapText="1"/>
    </xf>
    <xf numFmtId="0" fontId="7" fillId="2" borderId="33" xfId="0" applyFont="1" applyFill="1" applyBorder="1" applyAlignment="1">
      <alignment vertical="center" wrapText="1"/>
    </xf>
    <xf numFmtId="0" fontId="6" fillId="2" borderId="33" xfId="0" applyFont="1" applyFill="1" applyBorder="1" applyAlignment="1">
      <alignment vertical="center" wrapText="1"/>
    </xf>
    <xf numFmtId="0" fontId="6" fillId="2" borderId="37" xfId="0" applyFont="1" applyFill="1" applyBorder="1" applyAlignment="1">
      <alignment vertical="center" wrapText="1"/>
    </xf>
    <xf numFmtId="0" fontId="11" fillId="0" borderId="12" xfId="2" applyBorder="1" applyAlignment="1">
      <alignment horizontal="center" vertical="center"/>
    </xf>
    <xf numFmtId="0" fontId="4" fillId="0" borderId="1" xfId="0" applyFont="1" applyBorder="1" applyAlignment="1">
      <alignment vertical="center" wrapText="1"/>
    </xf>
    <xf numFmtId="0" fontId="13" fillId="0" borderId="0" xfId="2" applyFont="1"/>
    <xf numFmtId="0" fontId="31" fillId="0" borderId="0" xfId="2" applyFont="1" applyAlignment="1">
      <alignment horizontal="left" vertical="center"/>
    </xf>
    <xf numFmtId="0" fontId="31" fillId="0" borderId="26" xfId="2" applyFont="1" applyBorder="1" applyAlignment="1">
      <alignment horizontal="left" wrapText="1"/>
    </xf>
    <xf numFmtId="0" fontId="6" fillId="4" borderId="37" xfId="0" applyFont="1" applyFill="1" applyBorder="1" applyAlignment="1">
      <alignment vertical="center" wrapText="1"/>
    </xf>
    <xf numFmtId="0" fontId="6" fillId="2" borderId="46" xfId="0" applyFont="1" applyFill="1" applyBorder="1" applyAlignment="1">
      <alignment vertical="center" wrapText="1"/>
    </xf>
    <xf numFmtId="176" fontId="4" fillId="0" borderId="9" xfId="0" applyNumberFormat="1" applyFont="1" applyBorder="1" applyAlignment="1">
      <alignment horizontal="right" vertical="center"/>
    </xf>
    <xf numFmtId="176" fontId="7" fillId="0" borderId="47" xfId="0" applyNumberFormat="1" applyFont="1" applyBorder="1" applyAlignment="1" applyProtection="1">
      <alignment vertical="center"/>
      <protection locked="0"/>
    </xf>
    <xf numFmtId="176" fontId="7" fillId="0" borderId="38" xfId="0" applyNumberFormat="1" applyFont="1" applyBorder="1" applyAlignment="1" applyProtection="1">
      <alignment vertical="center"/>
      <protection locked="0"/>
    </xf>
    <xf numFmtId="182" fontId="7" fillId="0" borderId="34" xfId="0" applyNumberFormat="1" applyFont="1" applyBorder="1" applyAlignment="1" applyProtection="1">
      <alignment vertical="center"/>
      <protection locked="0"/>
    </xf>
    <xf numFmtId="182" fontId="7" fillId="0" borderId="36" xfId="0" applyNumberFormat="1" applyFont="1" applyBorder="1" applyAlignment="1" applyProtection="1">
      <alignment vertical="center"/>
      <protection locked="0"/>
    </xf>
    <xf numFmtId="176" fontId="7" fillId="0" borderId="44" xfId="0" applyNumberFormat="1" applyFont="1" applyBorder="1" applyAlignment="1" applyProtection="1">
      <alignment vertical="center"/>
      <protection locked="0"/>
    </xf>
    <xf numFmtId="0" fontId="7" fillId="0" borderId="36" xfId="0" applyFont="1" applyBorder="1" applyAlignment="1" applyProtection="1">
      <alignment vertical="center"/>
      <protection locked="0"/>
    </xf>
    <xf numFmtId="0" fontId="7" fillId="0" borderId="38" xfId="0" applyFont="1" applyBorder="1" applyAlignment="1" applyProtection="1">
      <alignment vertical="center"/>
      <protection locked="0"/>
    </xf>
    <xf numFmtId="176" fontId="7" fillId="0" borderId="23" xfId="0" applyNumberFormat="1" applyFont="1" applyBorder="1" applyAlignment="1" applyProtection="1">
      <alignment vertical="center"/>
      <protection locked="0"/>
    </xf>
    <xf numFmtId="0" fontId="7" fillId="0" borderId="1" xfId="0" applyFont="1" applyBorder="1" applyAlignment="1" applyProtection="1">
      <alignment vertical="center" wrapText="1"/>
      <protection locked="0"/>
    </xf>
    <xf numFmtId="0" fontId="7" fillId="0" borderId="36"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176" fontId="7" fillId="0" borderId="1" xfId="0" applyNumberFormat="1" applyFont="1" applyBorder="1" applyAlignment="1" applyProtection="1">
      <alignment vertical="center"/>
      <protection locked="0"/>
    </xf>
    <xf numFmtId="176" fontId="7" fillId="0" borderId="36" xfId="0" applyNumberFormat="1" applyFont="1" applyBorder="1" applyAlignment="1" applyProtection="1">
      <alignment vertical="center"/>
      <protection locked="0"/>
    </xf>
    <xf numFmtId="38" fontId="7" fillId="0" borderId="1" xfId="1" applyFont="1" applyBorder="1" applyAlignment="1" applyProtection="1">
      <alignment vertical="center"/>
      <protection locked="0"/>
    </xf>
    <xf numFmtId="38" fontId="7" fillId="0" borderId="36" xfId="1" applyFont="1" applyBorder="1" applyAlignment="1" applyProtection="1">
      <alignment vertical="center"/>
      <protection locked="0"/>
    </xf>
    <xf numFmtId="38" fontId="7" fillId="0" borderId="42" xfId="1" applyFont="1" applyBorder="1" applyAlignment="1" applyProtection="1">
      <alignment vertical="center"/>
      <protection locked="0"/>
    </xf>
    <xf numFmtId="38" fontId="7" fillId="0" borderId="38" xfId="1" applyFont="1" applyBorder="1" applyAlignment="1" applyProtection="1">
      <alignment vertical="center"/>
      <protection locked="0"/>
    </xf>
    <xf numFmtId="38" fontId="7" fillId="0" borderId="40" xfId="1" applyFont="1" applyBorder="1" applyAlignment="1" applyProtection="1">
      <alignment vertical="center"/>
      <protection locked="0"/>
    </xf>
    <xf numFmtId="49" fontId="7" fillId="0" borderId="36" xfId="0" applyNumberFormat="1" applyFont="1" applyBorder="1" applyAlignment="1" applyProtection="1">
      <alignment vertical="center"/>
      <protection locked="0"/>
    </xf>
    <xf numFmtId="0" fontId="7" fillId="8" borderId="34" xfId="0" applyFont="1" applyFill="1" applyBorder="1" applyAlignment="1">
      <alignment vertical="center" wrapText="1"/>
    </xf>
    <xf numFmtId="0" fontId="7" fillId="8" borderId="36" xfId="0" applyFont="1" applyFill="1" applyBorder="1" applyAlignment="1">
      <alignment vertical="center" wrapText="1"/>
    </xf>
    <xf numFmtId="0" fontId="7" fillId="8" borderId="36" xfId="0" applyFont="1" applyFill="1" applyBorder="1" applyAlignment="1">
      <alignment vertical="center"/>
    </xf>
    <xf numFmtId="38" fontId="7" fillId="8" borderId="36" xfId="1" applyFont="1" applyFill="1" applyBorder="1" applyAlignment="1" applyProtection="1">
      <alignment vertical="center"/>
    </xf>
    <xf numFmtId="176" fontId="7" fillId="8" borderId="36" xfId="0" applyNumberFormat="1" applyFont="1" applyFill="1" applyBorder="1" applyAlignment="1">
      <alignment vertical="center"/>
    </xf>
    <xf numFmtId="38" fontId="7" fillId="8" borderId="36" xfId="0" applyNumberFormat="1" applyFont="1" applyFill="1" applyBorder="1" applyAlignment="1">
      <alignment vertical="center"/>
    </xf>
    <xf numFmtId="38" fontId="7" fillId="8" borderId="38" xfId="1" applyFont="1" applyFill="1" applyBorder="1" applyAlignment="1" applyProtection="1">
      <alignment vertical="center"/>
    </xf>
    <xf numFmtId="0" fontId="7" fillId="10" borderId="20" xfId="0" applyFont="1" applyFill="1" applyBorder="1" applyAlignment="1">
      <alignment vertical="center" wrapText="1"/>
    </xf>
    <xf numFmtId="0" fontId="7" fillId="10" borderId="17" xfId="0" applyFont="1" applyFill="1" applyBorder="1" applyAlignment="1">
      <alignment vertical="center" wrapText="1"/>
    </xf>
    <xf numFmtId="0" fontId="7" fillId="10" borderId="17" xfId="0" applyFont="1" applyFill="1" applyBorder="1" applyAlignment="1">
      <alignment vertical="center"/>
    </xf>
    <xf numFmtId="182" fontId="7" fillId="10" borderId="17" xfId="0" applyNumberFormat="1" applyFont="1" applyFill="1" applyBorder="1" applyAlignment="1">
      <alignment vertical="center"/>
    </xf>
    <xf numFmtId="176" fontId="7" fillId="10" borderId="17" xfId="0" applyNumberFormat="1" applyFont="1" applyFill="1" applyBorder="1" applyAlignment="1">
      <alignment vertical="center"/>
    </xf>
    <xf numFmtId="38" fontId="7" fillId="10" borderId="48" xfId="0" applyNumberFormat="1" applyFont="1" applyFill="1" applyBorder="1" applyAlignment="1">
      <alignment vertical="center"/>
    </xf>
    <xf numFmtId="0" fontId="11" fillId="0" borderId="51" xfId="2" applyBorder="1" applyAlignment="1">
      <alignment horizontal="center" vertical="center" wrapText="1"/>
    </xf>
    <xf numFmtId="0" fontId="7" fillId="0" borderId="0" xfId="0" applyFont="1" applyAlignment="1">
      <alignment vertical="center" wrapText="1"/>
    </xf>
    <xf numFmtId="0" fontId="6" fillId="0" borderId="0" xfId="0" applyFont="1" applyAlignment="1">
      <alignment vertical="center"/>
    </xf>
    <xf numFmtId="0" fontId="7" fillId="0" borderId="0" xfId="0" applyFont="1" applyAlignment="1">
      <alignment horizontal="left" vertical="center" wrapText="1"/>
    </xf>
    <xf numFmtId="0" fontId="0" fillId="0" borderId="0" xfId="0" applyAlignment="1">
      <alignment horizontal="left"/>
    </xf>
    <xf numFmtId="0" fontId="7" fillId="8" borderId="18" xfId="0" applyFont="1" applyFill="1" applyBorder="1" applyAlignment="1">
      <alignment vertical="top" wrapText="1"/>
    </xf>
    <xf numFmtId="0" fontId="7" fillId="8" borderId="15" xfId="0" applyFont="1" applyFill="1" applyBorder="1" applyAlignment="1">
      <alignment vertical="top" wrapText="1"/>
    </xf>
    <xf numFmtId="0" fontId="7" fillId="8" borderId="21" xfId="0" applyFont="1" applyFill="1" applyBorder="1" applyAlignment="1">
      <alignment vertical="top" wrapText="1"/>
    </xf>
    <xf numFmtId="0" fontId="7" fillId="9" borderId="39" xfId="0" applyFont="1" applyFill="1" applyBorder="1" applyAlignment="1">
      <alignment vertical="top" wrapText="1"/>
    </xf>
    <xf numFmtId="0" fontId="7" fillId="9" borderId="45" xfId="0" applyFont="1" applyFill="1" applyBorder="1" applyAlignment="1">
      <alignment vertical="top" wrapText="1"/>
    </xf>
    <xf numFmtId="0" fontId="7" fillId="9" borderId="43" xfId="0" applyFont="1" applyFill="1" applyBorder="1" applyAlignment="1">
      <alignment vertical="top" wrapText="1"/>
    </xf>
    <xf numFmtId="0" fontId="6" fillId="2" borderId="8" xfId="0" applyFont="1" applyFill="1" applyBorder="1" applyAlignment="1">
      <alignment horizontal="left" vertical="center" indent="2"/>
    </xf>
    <xf numFmtId="0" fontId="6" fillId="2" borderId="9" xfId="0" applyFont="1" applyFill="1" applyBorder="1" applyAlignment="1">
      <alignment horizontal="left" vertical="center" indent="2"/>
    </xf>
    <xf numFmtId="0" fontId="7" fillId="2" borderId="8" xfId="0" applyFont="1" applyFill="1" applyBorder="1" applyAlignment="1">
      <alignment horizontal="left" vertical="center" indent="2"/>
    </xf>
    <xf numFmtId="0" fontId="7" fillId="2" borderId="9" xfId="0" applyFont="1" applyFill="1" applyBorder="1" applyAlignment="1">
      <alignment horizontal="left" vertical="center" indent="2"/>
    </xf>
    <xf numFmtId="0" fontId="7" fillId="2" borderId="11" xfId="0" applyFont="1" applyFill="1" applyBorder="1" applyAlignment="1">
      <alignment horizontal="left" vertical="center" indent="2"/>
    </xf>
    <xf numFmtId="0" fontId="7" fillId="2" borderId="10" xfId="0" applyFont="1" applyFill="1" applyBorder="1" applyAlignment="1">
      <alignment horizontal="left" vertical="center" indent="2"/>
    </xf>
    <xf numFmtId="0" fontId="6" fillId="2" borderId="5" xfId="0" applyFont="1" applyFill="1" applyBorder="1" applyAlignment="1">
      <alignment vertical="center"/>
    </xf>
    <xf numFmtId="0" fontId="6" fillId="2" borderId="7" xfId="0" applyFont="1" applyFill="1" applyBorder="1" applyAlignment="1">
      <alignment vertical="center"/>
    </xf>
    <xf numFmtId="0" fontId="6" fillId="3" borderId="8" xfId="0" applyFont="1" applyFill="1" applyBorder="1" applyAlignment="1">
      <alignment horizontal="left" vertical="center" indent="2"/>
    </xf>
    <xf numFmtId="0" fontId="6" fillId="3" borderId="9" xfId="0" applyFont="1" applyFill="1" applyBorder="1" applyAlignment="1">
      <alignment horizontal="left" vertical="center" indent="2"/>
    </xf>
    <xf numFmtId="0" fontId="6" fillId="4" borderId="5" xfId="0" applyFont="1" applyFill="1" applyBorder="1" applyAlignment="1">
      <alignment vertical="center" wrapText="1"/>
    </xf>
    <xf numFmtId="0" fontId="6" fillId="4" borderId="7" xfId="0" applyFont="1" applyFill="1" applyBorder="1" applyAlignment="1">
      <alignment vertical="center"/>
    </xf>
    <xf numFmtId="0" fontId="6" fillId="3" borderId="5" xfId="0" applyFont="1" applyFill="1" applyBorder="1" applyAlignment="1">
      <alignment vertical="center"/>
    </xf>
    <xf numFmtId="0" fontId="6" fillId="3" borderId="7" xfId="0" applyFont="1" applyFill="1" applyBorder="1" applyAlignment="1">
      <alignment vertical="center"/>
    </xf>
    <xf numFmtId="0" fontId="6" fillId="4" borderId="8" xfId="0" applyFont="1" applyFill="1" applyBorder="1" applyAlignment="1">
      <alignment horizontal="left" vertical="center" indent="2"/>
    </xf>
    <xf numFmtId="0" fontId="6" fillId="4" borderId="9" xfId="0" applyFont="1" applyFill="1" applyBorder="1" applyAlignment="1">
      <alignment horizontal="left" vertical="center" indent="2"/>
    </xf>
    <xf numFmtId="0" fontId="7" fillId="4" borderId="8" xfId="0" applyFont="1" applyFill="1" applyBorder="1" applyAlignment="1">
      <alignment horizontal="left" vertical="center" indent="2"/>
    </xf>
    <xf numFmtId="0" fontId="7" fillId="4" borderId="9" xfId="0" applyFont="1" applyFill="1" applyBorder="1" applyAlignment="1">
      <alignment horizontal="left" vertical="center" indent="2"/>
    </xf>
    <xf numFmtId="0" fontId="7" fillId="4" borderId="11" xfId="0" applyFont="1" applyFill="1" applyBorder="1" applyAlignment="1">
      <alignment horizontal="left" vertical="center" indent="2"/>
    </xf>
    <xf numFmtId="0" fontId="7" fillId="4" borderId="10" xfId="0" applyFont="1" applyFill="1" applyBorder="1" applyAlignment="1">
      <alignment horizontal="left" vertical="center" indent="2"/>
    </xf>
    <xf numFmtId="0" fontId="7" fillId="11" borderId="54" xfId="0" applyFont="1" applyFill="1" applyBorder="1" applyAlignment="1">
      <alignment vertical="center" wrapText="1"/>
    </xf>
    <xf numFmtId="0" fontId="7" fillId="11" borderId="55" xfId="0" applyFont="1" applyFill="1" applyBorder="1" applyAlignment="1">
      <alignment vertical="center" wrapText="1"/>
    </xf>
    <xf numFmtId="0" fontId="7" fillId="11" borderId="54" xfId="0" applyFont="1" applyFill="1" applyBorder="1" applyAlignment="1">
      <alignment vertical="center"/>
    </xf>
    <xf numFmtId="0" fontId="7" fillId="11" borderId="55" xfId="0" applyFont="1" applyFill="1" applyBorder="1" applyAlignment="1">
      <alignment vertical="center"/>
    </xf>
    <xf numFmtId="0" fontId="7" fillId="11" borderId="56" xfId="0" applyFont="1" applyFill="1" applyBorder="1" applyAlignment="1">
      <alignment vertical="center" wrapText="1"/>
    </xf>
    <xf numFmtId="0" fontId="7" fillId="11" borderId="57" xfId="0" applyFont="1" applyFill="1" applyBorder="1" applyAlignment="1">
      <alignment vertical="center"/>
    </xf>
    <xf numFmtId="0" fontId="19" fillId="11" borderId="52" xfId="0" applyFont="1" applyFill="1" applyBorder="1" applyAlignment="1">
      <alignment vertical="center"/>
    </xf>
    <xf numFmtId="0" fontId="19" fillId="11" borderId="53" xfId="0" applyFont="1" applyFill="1" applyBorder="1" applyAlignment="1">
      <alignment vertical="center"/>
    </xf>
    <xf numFmtId="0" fontId="35" fillId="0" borderId="5" xfId="0" applyFont="1" applyBorder="1" applyAlignment="1">
      <alignment vertical="top" wrapText="1"/>
    </xf>
    <xf numFmtId="0" fontId="35" fillId="0" borderId="6" xfId="0" applyFont="1" applyBorder="1" applyAlignment="1">
      <alignment vertical="top" wrapText="1"/>
    </xf>
    <xf numFmtId="0" fontId="35" fillId="0" borderId="7" xfId="0" applyFont="1" applyBorder="1" applyAlignment="1">
      <alignment vertical="top" wrapText="1"/>
    </xf>
    <xf numFmtId="0" fontId="35" fillId="0" borderId="8" xfId="0" applyFont="1" applyBorder="1" applyAlignment="1">
      <alignment vertical="top" wrapText="1"/>
    </xf>
    <xf numFmtId="0" fontId="35" fillId="0" borderId="0" xfId="0" applyFont="1" applyAlignment="1">
      <alignment vertical="top" wrapText="1"/>
    </xf>
    <xf numFmtId="0" fontId="35" fillId="0" borderId="9" xfId="0" applyFont="1" applyBorder="1" applyAlignment="1">
      <alignment vertical="top" wrapText="1"/>
    </xf>
    <xf numFmtId="0" fontId="35" fillId="0" borderId="11" xfId="0" applyFont="1" applyBorder="1" applyAlignment="1">
      <alignment vertical="top" wrapText="1"/>
    </xf>
    <xf numFmtId="0" fontId="35" fillId="0" borderId="2" xfId="0" applyFont="1" applyBorder="1" applyAlignment="1">
      <alignment vertical="top" wrapText="1"/>
    </xf>
    <xf numFmtId="0" fontId="35" fillId="0" borderId="10" xfId="0" applyFont="1" applyBorder="1" applyAlignment="1">
      <alignment vertical="top" wrapText="1"/>
    </xf>
    <xf numFmtId="0" fontId="5" fillId="0" borderId="3" xfId="0" applyFont="1" applyBorder="1" applyAlignment="1">
      <alignment horizontal="center" vertical="center"/>
    </xf>
    <xf numFmtId="0" fontId="4" fillId="0" borderId="4" xfId="0" applyFont="1" applyBorder="1" applyAlignment="1">
      <alignment vertical="center" wrapText="1"/>
    </xf>
    <xf numFmtId="177" fontId="4" fillId="0" borderId="1" xfId="1" applyNumberFormat="1" applyFont="1" applyBorder="1" applyAlignment="1">
      <alignment vertical="center"/>
    </xf>
    <xf numFmtId="0" fontId="4" fillId="0" borderId="0" xfId="0" applyFont="1" applyAlignment="1">
      <alignmen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1" xfId="0" applyFont="1" applyBorder="1" applyAlignment="1">
      <alignment vertical="center" wrapText="1"/>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1" xfId="0" applyFont="1" applyBorder="1" applyAlignment="1">
      <alignment vertical="center"/>
    </xf>
    <xf numFmtId="0" fontId="4" fillId="0" borderId="1" xfId="0" applyFont="1" applyBorder="1" applyAlignment="1">
      <alignment vertical="top" wrapText="1"/>
    </xf>
    <xf numFmtId="0" fontId="4" fillId="0" borderId="0" xfId="0" applyFont="1" applyAlignment="1">
      <alignment horizontal="left" vertical="top" wrapText="1"/>
    </xf>
    <xf numFmtId="0" fontId="4" fillId="0" borderId="9" xfId="0" applyFont="1" applyBorder="1" applyAlignment="1">
      <alignment horizontal="left" vertical="top"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8" xfId="0" applyFont="1" applyBorder="1" applyAlignment="1">
      <alignment vertical="center"/>
    </xf>
    <xf numFmtId="0" fontId="4" fillId="0" borderId="0" xfId="0" applyFont="1" applyAlignment="1">
      <alignment vertical="center"/>
    </xf>
    <xf numFmtId="0" fontId="4" fillId="0" borderId="9" xfId="0" applyFont="1" applyBorder="1" applyAlignment="1">
      <alignment vertical="center"/>
    </xf>
    <xf numFmtId="0" fontId="4" fillId="0" borderId="11" xfId="0" applyFont="1" applyBorder="1" applyAlignment="1">
      <alignment vertical="center"/>
    </xf>
    <xf numFmtId="0" fontId="4" fillId="0" borderId="2" xfId="0" applyFont="1" applyBorder="1" applyAlignment="1">
      <alignment vertical="center"/>
    </xf>
    <xf numFmtId="0" fontId="4" fillId="0" borderId="10" xfId="0" applyFont="1" applyBorder="1" applyAlignment="1">
      <alignmen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11" xfId="0" applyFont="1" applyBorder="1" applyAlignment="1">
      <alignment horizontal="left" vertical="center"/>
    </xf>
    <xf numFmtId="0" fontId="4" fillId="0" borderId="2" xfId="0" applyFont="1" applyBorder="1" applyAlignment="1">
      <alignment horizontal="left" vertical="center"/>
    </xf>
    <xf numFmtId="180" fontId="4" fillId="0" borderId="5" xfId="1" applyNumberFormat="1" applyFont="1" applyBorder="1" applyAlignment="1">
      <alignment horizontal="left" vertical="center"/>
    </xf>
    <xf numFmtId="180" fontId="4" fillId="0" borderId="6" xfId="1" applyNumberFormat="1" applyFont="1" applyBorder="1" applyAlignment="1">
      <alignment horizontal="left" vertical="center"/>
    </xf>
    <xf numFmtId="180" fontId="4" fillId="0" borderId="7" xfId="1" applyNumberFormat="1" applyFont="1" applyBorder="1" applyAlignment="1">
      <alignment horizontal="left" vertical="center"/>
    </xf>
    <xf numFmtId="181" fontId="4" fillId="0" borderId="8" xfId="1" applyNumberFormat="1" applyFont="1" applyBorder="1" applyAlignment="1">
      <alignment horizontal="left" vertical="center"/>
    </xf>
    <xf numFmtId="181" fontId="4" fillId="0" borderId="0" xfId="1" applyNumberFormat="1" applyFont="1" applyBorder="1" applyAlignment="1">
      <alignment horizontal="left" vertical="center"/>
    </xf>
    <xf numFmtId="181" fontId="4" fillId="0" borderId="9" xfId="1" applyNumberFormat="1" applyFont="1" applyBorder="1" applyAlignment="1">
      <alignment horizontal="left" vertical="center"/>
    </xf>
    <xf numFmtId="0" fontId="4" fillId="0" borderId="8" xfId="0" applyFont="1" applyBorder="1" applyAlignment="1">
      <alignment horizontal="left" vertical="top" wrapText="1"/>
    </xf>
    <xf numFmtId="0" fontId="4" fillId="0" borderId="11" xfId="0" applyFont="1" applyBorder="1" applyAlignment="1">
      <alignment horizontal="left" vertical="top" wrapText="1"/>
    </xf>
    <xf numFmtId="0" fontId="4" fillId="0" borderId="2" xfId="0" applyFont="1" applyBorder="1" applyAlignment="1">
      <alignment horizontal="left" vertical="top" wrapText="1"/>
    </xf>
    <xf numFmtId="0" fontId="4" fillId="0" borderId="10" xfId="0" applyFont="1" applyBorder="1" applyAlignment="1">
      <alignment horizontal="left" vertical="top" wrapText="1"/>
    </xf>
    <xf numFmtId="0" fontId="4" fillId="0" borderId="17" xfId="0" applyFont="1" applyBorder="1" applyAlignment="1">
      <alignment horizontal="left" vertical="center" wrapText="1"/>
    </xf>
    <xf numFmtId="0" fontId="4" fillId="0" borderId="32"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15" fillId="7" borderId="1" xfId="3" applyFont="1" applyFill="1" applyBorder="1" applyAlignment="1">
      <alignment horizontal="center" vertical="center"/>
    </xf>
    <xf numFmtId="0" fontId="15" fillId="7" borderId="17" xfId="3" applyFont="1" applyFill="1" applyBorder="1" applyAlignment="1">
      <alignment horizontal="center" vertical="center"/>
    </xf>
    <xf numFmtId="0" fontId="15" fillId="7" borderId="16" xfId="3" applyFont="1" applyFill="1" applyBorder="1" applyAlignment="1">
      <alignment horizontal="center" vertical="center"/>
    </xf>
    <xf numFmtId="0" fontId="15" fillId="7" borderId="18" xfId="3" applyFont="1" applyFill="1" applyBorder="1" applyAlignment="1">
      <alignment horizontal="center" vertical="center"/>
    </xf>
    <xf numFmtId="0" fontId="15" fillId="7" borderId="21" xfId="3" applyFont="1" applyFill="1" applyBorder="1" applyAlignment="1">
      <alignment horizontal="center" vertical="center"/>
    </xf>
    <xf numFmtId="176" fontId="15" fillId="7" borderId="21" xfId="3" applyNumberFormat="1" applyFont="1" applyFill="1" applyBorder="1" applyAlignment="1">
      <alignment horizontal="center" vertical="center"/>
    </xf>
    <xf numFmtId="5" fontId="15" fillId="7" borderId="21" xfId="3" applyNumberFormat="1" applyFont="1" applyFill="1" applyBorder="1" applyAlignment="1">
      <alignment horizontal="center" vertical="center" wrapText="1"/>
    </xf>
    <xf numFmtId="5" fontId="15" fillId="7" borderId="18" xfId="3" applyNumberFormat="1" applyFont="1" applyFill="1" applyBorder="1" applyAlignment="1">
      <alignment horizontal="center" vertical="center"/>
    </xf>
    <xf numFmtId="0" fontId="16" fillId="5" borderId="24" xfId="3" applyFont="1" applyFill="1" applyBorder="1" applyAlignment="1">
      <alignment horizontal="center" vertical="center"/>
    </xf>
    <xf numFmtId="0" fontId="16" fillId="5" borderId="23" xfId="3" applyFont="1" applyFill="1" applyBorder="1" applyAlignment="1">
      <alignment horizontal="center" vertical="center"/>
    </xf>
    <xf numFmtId="179" fontId="16" fillId="5" borderId="24" xfId="3" applyNumberFormat="1" applyFont="1" applyFill="1" applyBorder="1" applyAlignment="1">
      <alignment horizontal="right" vertical="center"/>
    </xf>
    <xf numFmtId="179" fontId="16" fillId="5" borderId="23" xfId="3" applyNumberFormat="1" applyFont="1" applyFill="1" applyBorder="1" applyAlignment="1">
      <alignment horizontal="right" vertical="center"/>
    </xf>
    <xf numFmtId="0" fontId="4" fillId="0" borderId="0" xfId="0" applyFont="1" applyAlignment="1">
      <alignment horizontal="center" vertical="center"/>
    </xf>
    <xf numFmtId="0" fontId="11" fillId="0" borderId="29" xfId="2" applyBorder="1" applyAlignment="1">
      <alignment vertical="center" wrapText="1"/>
    </xf>
    <xf numFmtId="0" fontId="11" fillId="0" borderId="30" xfId="2" applyBorder="1" applyAlignment="1">
      <alignment vertical="center" wrapText="1"/>
    </xf>
    <xf numFmtId="0" fontId="11" fillId="0" borderId="6" xfId="2" applyBorder="1" applyAlignment="1">
      <alignment horizontal="left" vertical="center"/>
    </xf>
    <xf numFmtId="0" fontId="11" fillId="0" borderId="0" xfId="2" applyAlignment="1">
      <alignment vertical="center"/>
    </xf>
    <xf numFmtId="0" fontId="11" fillId="0" borderId="1" xfId="2" applyBorder="1" applyAlignment="1">
      <alignment horizontal="center" vertical="center"/>
    </xf>
    <xf numFmtId="0" fontId="11" fillId="0" borderId="1" xfId="2" applyBorder="1"/>
    <xf numFmtId="0" fontId="11" fillId="0" borderId="49" xfId="2" applyBorder="1" applyAlignment="1">
      <alignment horizontal="center" vertical="center" wrapText="1"/>
    </xf>
    <xf numFmtId="0" fontId="11" fillId="0" borderId="27" xfId="2" applyBorder="1" applyAlignment="1">
      <alignment horizontal="center" vertical="center" wrapText="1"/>
    </xf>
    <xf numFmtId="0" fontId="11" fillId="0" borderId="29" xfId="2" applyBorder="1" applyAlignment="1">
      <alignment horizontal="center" vertical="center" wrapText="1"/>
    </xf>
    <xf numFmtId="0" fontId="13" fillId="0" borderId="5" xfId="2" applyFont="1" applyBorder="1" applyAlignment="1">
      <alignment horizontal="center" vertical="center"/>
    </xf>
    <xf numFmtId="0" fontId="13" fillId="0" borderId="6" xfId="2" applyFont="1" applyBorder="1"/>
    <xf numFmtId="0" fontId="13" fillId="0" borderId="7" xfId="2" applyFont="1" applyBorder="1"/>
    <xf numFmtId="0" fontId="11" fillId="0" borderId="1" xfId="2" applyBorder="1" applyAlignment="1">
      <alignment vertical="center"/>
    </xf>
    <xf numFmtId="0" fontId="11" fillId="0" borderId="1" xfId="2" applyBorder="1" applyAlignment="1">
      <alignment vertical="center" wrapText="1"/>
    </xf>
    <xf numFmtId="0" fontId="11" fillId="0" borderId="12" xfId="2" applyBorder="1" applyAlignment="1">
      <alignment horizontal="center" vertical="center"/>
    </xf>
    <xf numFmtId="0" fontId="11" fillId="0" borderId="12" xfId="2" applyBorder="1"/>
    <xf numFmtId="0" fontId="11" fillId="0" borderId="11" xfId="2" applyBorder="1" applyAlignment="1">
      <alignment horizontal="left" vertical="center" wrapText="1"/>
    </xf>
    <xf numFmtId="0" fontId="11" fillId="0" borderId="10" xfId="2" applyBorder="1" applyAlignment="1">
      <alignment horizontal="left" vertical="center"/>
    </xf>
    <xf numFmtId="0" fontId="11" fillId="0" borderId="18" xfId="2" applyBorder="1" applyAlignment="1">
      <alignment horizontal="center" vertical="center" wrapText="1"/>
    </xf>
    <xf numFmtId="0" fontId="11" fillId="0" borderId="15" xfId="2" applyBorder="1" applyAlignment="1">
      <alignment horizontal="center" vertical="center"/>
    </xf>
    <xf numFmtId="0" fontId="11" fillId="0" borderId="17" xfId="2" applyBorder="1" applyAlignment="1">
      <alignment horizontal="left" vertical="center"/>
    </xf>
    <xf numFmtId="0" fontId="11" fillId="0" borderId="16" xfId="2" applyBorder="1" applyAlignment="1">
      <alignment horizontal="left"/>
    </xf>
    <xf numFmtId="0" fontId="11" fillId="0" borderId="12" xfId="2" applyBorder="1" applyAlignment="1">
      <alignment horizontal="center" vertical="center" wrapText="1"/>
    </xf>
    <xf numFmtId="0" fontId="11" fillId="0" borderId="12" xfId="2" applyBorder="1" applyAlignment="1">
      <alignment wrapText="1"/>
    </xf>
    <xf numFmtId="0" fontId="11" fillId="0" borderId="20" xfId="2" applyBorder="1" applyAlignment="1">
      <alignment horizontal="center" vertical="center"/>
    </xf>
    <xf numFmtId="0" fontId="11" fillId="0" borderId="19" xfId="2" applyBorder="1" applyAlignment="1">
      <alignment horizontal="center" vertical="center"/>
    </xf>
    <xf numFmtId="0" fontId="11" fillId="0" borderId="31" xfId="2" applyBorder="1" applyAlignment="1">
      <alignment horizontal="left" vertical="center" wrapText="1"/>
    </xf>
    <xf numFmtId="0" fontId="11" fillId="0" borderId="31" xfId="2" applyBorder="1" applyAlignment="1">
      <alignment horizontal="left" vertical="center"/>
    </xf>
    <xf numFmtId="0" fontId="11" fillId="0" borderId="22" xfId="2" applyBorder="1" applyAlignment="1">
      <alignment horizontal="center" vertical="center" wrapText="1"/>
    </xf>
    <xf numFmtId="0" fontId="11" fillId="0" borderId="13" xfId="2" applyBorder="1" applyAlignment="1">
      <alignment horizontal="center" vertical="center"/>
    </xf>
    <xf numFmtId="0" fontId="11" fillId="0" borderId="1" xfId="2" applyBorder="1" applyAlignment="1">
      <alignment horizontal="left" vertical="top" wrapText="1"/>
    </xf>
    <xf numFmtId="0" fontId="11" fillId="0" borderId="1" xfId="2" applyBorder="1" applyAlignment="1">
      <alignment horizontal="left" vertical="top"/>
    </xf>
    <xf numFmtId="0" fontId="4" fillId="0" borderId="17" xfId="0" applyFont="1" applyBorder="1" applyAlignment="1">
      <alignment vertical="top" wrapText="1"/>
    </xf>
    <xf numFmtId="0" fontId="4" fillId="0" borderId="16" xfId="0" applyFont="1" applyBorder="1" applyAlignment="1">
      <alignment vertical="top" wrapText="1"/>
    </xf>
    <xf numFmtId="0" fontId="4" fillId="0" borderId="17" xfId="0" applyFont="1" applyBorder="1" applyAlignment="1">
      <alignment vertical="center" wrapText="1"/>
    </xf>
    <xf numFmtId="0" fontId="4" fillId="0" borderId="16" xfId="0" applyFont="1" applyBorder="1" applyAlignment="1">
      <alignment vertical="center"/>
    </xf>
    <xf numFmtId="0" fontId="4" fillId="0" borderId="17" xfId="0" applyFont="1" applyBorder="1" applyAlignment="1">
      <alignment vertical="center"/>
    </xf>
    <xf numFmtId="177" fontId="4" fillId="0" borderId="17" xfId="1" applyNumberFormat="1" applyFont="1" applyBorder="1" applyAlignment="1">
      <alignment vertical="center"/>
    </xf>
    <xf numFmtId="177" fontId="4" fillId="0" borderId="16" xfId="1" applyNumberFormat="1" applyFont="1" applyBorder="1" applyAlignment="1">
      <alignment vertical="center"/>
    </xf>
    <xf numFmtId="176" fontId="4" fillId="0" borderId="17" xfId="1" applyNumberFormat="1" applyFont="1" applyBorder="1" applyAlignment="1">
      <alignment vertical="center"/>
    </xf>
    <xf numFmtId="176" fontId="4" fillId="0" borderId="16" xfId="1" applyNumberFormat="1" applyFont="1" applyBorder="1" applyAlignment="1">
      <alignment vertical="center"/>
    </xf>
    <xf numFmtId="0" fontId="4" fillId="0" borderId="17" xfId="1" applyNumberFormat="1" applyFont="1" applyBorder="1" applyAlignment="1">
      <alignment horizontal="left" vertical="center" wrapText="1"/>
    </xf>
    <xf numFmtId="0" fontId="4" fillId="0" borderId="16" xfId="1" applyNumberFormat="1" applyFont="1" applyBorder="1" applyAlignment="1">
      <alignment horizontal="left" vertical="center" wrapText="1"/>
    </xf>
    <xf numFmtId="0" fontId="13" fillId="0" borderId="0" xfId="2" applyFont="1" applyAlignment="1">
      <alignment horizontal="center" vertical="center"/>
    </xf>
    <xf numFmtId="0" fontId="13" fillId="0" borderId="0" xfId="2" applyFont="1"/>
    <xf numFmtId="0" fontId="11" fillId="0" borderId="13" xfId="2" applyBorder="1" applyAlignment="1">
      <alignment horizontal="center" vertical="center" wrapText="1"/>
    </xf>
    <xf numFmtId="0" fontId="11" fillId="0" borderId="12" xfId="2" applyBorder="1" applyAlignment="1">
      <alignment horizontal="left" vertical="center" wrapText="1"/>
    </xf>
    <xf numFmtId="0" fontId="11" fillId="0" borderId="12" xfId="2" applyBorder="1" applyAlignment="1">
      <alignment horizontal="left" vertical="center"/>
    </xf>
    <xf numFmtId="177" fontId="11" fillId="0" borderId="22" xfId="2" applyNumberFormat="1" applyBorder="1" applyAlignment="1">
      <alignment horizontal="center" vertical="center" wrapText="1"/>
    </xf>
    <xf numFmtId="177" fontId="11" fillId="0" borderId="13" xfId="2" applyNumberFormat="1" applyBorder="1" applyAlignment="1">
      <alignment horizontal="center" vertical="center" wrapText="1"/>
    </xf>
    <xf numFmtId="0" fontId="11" fillId="0" borderId="22" xfId="2" applyBorder="1" applyAlignment="1">
      <alignment horizontal="center" vertical="center"/>
    </xf>
    <xf numFmtId="0" fontId="11" fillId="0" borderId="50" xfId="2" applyBorder="1" applyAlignment="1">
      <alignment horizontal="center" vertical="center" wrapText="1"/>
    </xf>
    <xf numFmtId="0" fontId="11" fillId="0" borderId="51" xfId="2" applyBorder="1" applyAlignment="1">
      <alignment horizontal="center" vertical="center" wrapText="1"/>
    </xf>
    <xf numFmtId="0" fontId="11" fillId="0" borderId="22" xfId="2" applyBorder="1" applyAlignment="1">
      <alignment vertical="top" wrapText="1"/>
    </xf>
    <xf numFmtId="0" fontId="11" fillId="0" borderId="13" xfId="2" applyBorder="1" applyAlignment="1">
      <alignment vertical="top" wrapText="1"/>
    </xf>
    <xf numFmtId="0" fontId="11" fillId="0" borderId="26" xfId="2" applyBorder="1" applyAlignment="1">
      <alignment horizontal="center" vertical="center" wrapText="1"/>
    </xf>
    <xf numFmtId="0" fontId="11" fillId="0" borderId="26" xfId="2" applyBorder="1" applyAlignment="1">
      <alignment horizontal="center" vertical="center"/>
    </xf>
    <xf numFmtId="0" fontId="7" fillId="3" borderId="11" xfId="0" applyFont="1" applyFill="1" applyBorder="1" applyAlignment="1">
      <alignment horizontal="left" vertical="center" wrapText="1" indent="2"/>
    </xf>
    <xf numFmtId="0" fontId="7" fillId="3" borderId="10" xfId="0" applyFont="1" applyFill="1" applyBorder="1" applyAlignment="1">
      <alignment horizontal="left" vertical="center" wrapText="1" indent="2"/>
    </xf>
  </cellXfs>
  <cellStyles count="5">
    <cellStyle name="ハイパーリンク" xfId="4" builtinId="8"/>
    <cellStyle name="桁区切り" xfId="1" builtinId="6"/>
    <cellStyle name="標準" xfId="0" builtinId="0"/>
    <cellStyle name="標準 2" xfId="2" xr:uid="{00000000-0005-0000-0000-000003000000}"/>
    <cellStyle name="標準 3" xfId="3" xr:uid="{00000000-0005-0000-0000-000004000000}"/>
  </cellStyles>
  <dxfs count="3">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CFFCC"/>
      <color rgb="FFFFCCFF"/>
      <color rgb="FFFFFF99"/>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1428750</xdr:colOff>
      <xdr:row>15</xdr:row>
      <xdr:rowOff>57908</xdr:rowOff>
    </xdr:from>
    <xdr:to>
      <xdr:col>1</xdr:col>
      <xdr:colOff>1714500</xdr:colOff>
      <xdr:row>16</xdr:row>
      <xdr:rowOff>104775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a:srcRect r="30876" b="3191"/>
        <a:stretch/>
      </xdr:blipFill>
      <xdr:spPr>
        <a:xfrm>
          <a:off x="1428750" y="2677283"/>
          <a:ext cx="3305175" cy="218317"/>
        </a:xfrm>
        <a:prstGeom prst="rect">
          <a:avLst/>
        </a:prstGeom>
      </xdr:spPr>
    </xdr:pic>
    <xdr:clientData/>
  </xdr:twoCellAnchor>
  <xdr:twoCellAnchor editAs="oneCell">
    <xdr:from>
      <xdr:col>0</xdr:col>
      <xdr:colOff>304801</xdr:colOff>
      <xdr:row>18</xdr:row>
      <xdr:rowOff>146416</xdr:rowOff>
    </xdr:from>
    <xdr:to>
      <xdr:col>0</xdr:col>
      <xdr:colOff>2571751</xdr:colOff>
      <xdr:row>26</xdr:row>
      <xdr:rowOff>24545</xdr:rowOff>
    </xdr:to>
    <xdr:pic>
      <xdr:nvPicPr>
        <xdr:cNvPr id="6" name="図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304801" y="3280141"/>
          <a:ext cx="2266950" cy="1249729"/>
        </a:xfrm>
        <a:prstGeom prst="rect">
          <a:avLst/>
        </a:prstGeom>
      </xdr:spPr>
    </xdr:pic>
    <xdr:clientData/>
  </xdr:twoCellAnchor>
  <xdr:oneCellAnchor>
    <xdr:from>
      <xdr:col>0</xdr:col>
      <xdr:colOff>514350</xdr:colOff>
      <xdr:row>5</xdr:row>
      <xdr:rowOff>28575</xdr:rowOff>
    </xdr:from>
    <xdr:ext cx="1034514" cy="275717"/>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514350" y="933450"/>
          <a:ext cx="1034514" cy="275717"/>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latin typeface="ＭＳ ゴシック" panose="020B0609070205080204" pitchFamily="49" charset="-128"/>
              <a:ea typeface="ＭＳ ゴシック" panose="020B0609070205080204" pitchFamily="49" charset="-128"/>
            </a:rPr>
            <a:t>各項目に入力</a:t>
          </a:r>
        </a:p>
      </xdr:txBody>
    </xdr:sp>
    <xdr:clientData/>
  </xdr:oneCellAnchor>
  <xdr:oneCellAnchor>
    <xdr:from>
      <xdr:col>1</xdr:col>
      <xdr:colOff>95250</xdr:colOff>
      <xdr:row>12</xdr:row>
      <xdr:rowOff>152400</xdr:rowOff>
    </xdr:from>
    <xdr:ext cx="1884362" cy="275717"/>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114675" y="2257425"/>
          <a:ext cx="1884362" cy="275717"/>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b="1">
              <a:latin typeface="ＭＳ ゴシック" panose="020B0609070205080204" pitchFamily="49" charset="-128"/>
              <a:ea typeface="ＭＳ ゴシック" panose="020B0609070205080204" pitchFamily="49" charset="-128"/>
            </a:rPr>
            <a:t>印刷したい書類をクリック</a:t>
          </a:r>
        </a:p>
      </xdr:txBody>
    </xdr:sp>
    <xdr:clientData/>
  </xdr:oneCellAnchor>
  <xdr:twoCellAnchor>
    <xdr:from>
      <xdr:col>0</xdr:col>
      <xdr:colOff>1776773</xdr:colOff>
      <xdr:row>16</xdr:row>
      <xdr:rowOff>163546</xdr:rowOff>
    </xdr:from>
    <xdr:to>
      <xdr:col>0</xdr:col>
      <xdr:colOff>2176823</xdr:colOff>
      <xdr:row>19</xdr:row>
      <xdr:rowOff>136481</xdr:rowOff>
    </xdr:to>
    <xdr:sp macro="" textlink="">
      <xdr:nvSpPr>
        <xdr:cNvPr id="12" name="下矢印 11">
          <a:extLst>
            <a:ext uri="{FF2B5EF4-FFF2-40B4-BE49-F238E27FC236}">
              <a16:creationId xmlns:a16="http://schemas.microsoft.com/office/drawing/2014/main" id="{00000000-0008-0000-0000-00000C000000}"/>
            </a:ext>
          </a:extLst>
        </xdr:cNvPr>
        <xdr:cNvSpPr/>
      </xdr:nvSpPr>
      <xdr:spPr>
        <a:xfrm rot="2070006">
          <a:off x="1776773" y="2954371"/>
          <a:ext cx="400050" cy="4872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2590800</xdr:colOff>
      <xdr:row>20</xdr:row>
      <xdr:rowOff>19050</xdr:rowOff>
    </xdr:from>
    <xdr:ext cx="1685925" cy="45910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2590800" y="3495675"/>
          <a:ext cx="1685925" cy="45910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latin typeface="ＭＳ ゴシック" panose="020B0609070205080204" pitchFamily="49" charset="-128"/>
              <a:ea typeface="ＭＳ ゴシック" panose="020B0609070205080204" pitchFamily="49" charset="-128"/>
            </a:rPr>
            <a:t>自動で計算されるので</a:t>
          </a:r>
          <a:endParaRPr kumimoji="1" lang="en-US" altLang="ja-JP" sz="1100" b="1">
            <a:latin typeface="ＭＳ ゴシック" panose="020B0609070205080204" pitchFamily="49" charset="-128"/>
            <a:ea typeface="ＭＳ ゴシック" panose="020B0609070205080204" pitchFamily="49" charset="-128"/>
          </a:endParaRPr>
        </a:p>
        <a:p>
          <a:r>
            <a:rPr kumimoji="1" lang="ja-JP" altLang="en-US" sz="1100" b="1">
              <a:latin typeface="ＭＳ ゴシック" panose="020B0609070205080204" pitchFamily="49" charset="-128"/>
              <a:ea typeface="ＭＳ ゴシック" panose="020B0609070205080204" pitchFamily="49" charset="-128"/>
            </a:rPr>
            <a:t>内容を確認して印刷</a:t>
          </a:r>
        </a:p>
      </xdr:txBody>
    </xdr:sp>
    <xdr:clientData/>
  </xdr:oneCellAnchor>
  <xdr:twoCellAnchor>
    <xdr:from>
      <xdr:col>0</xdr:col>
      <xdr:colOff>2476496</xdr:colOff>
      <xdr:row>15</xdr:row>
      <xdr:rowOff>161926</xdr:rowOff>
    </xdr:from>
    <xdr:to>
      <xdr:col>0</xdr:col>
      <xdr:colOff>2724150</xdr:colOff>
      <xdr:row>18</xdr:row>
      <xdr:rowOff>28576</xdr:rowOff>
    </xdr:to>
    <xdr:sp macro="" textlink="">
      <xdr:nvSpPr>
        <xdr:cNvPr id="16" name="星 5 15">
          <a:extLst>
            <a:ext uri="{FF2B5EF4-FFF2-40B4-BE49-F238E27FC236}">
              <a16:creationId xmlns:a16="http://schemas.microsoft.com/office/drawing/2014/main" id="{00000000-0008-0000-0000-000010000000}"/>
            </a:ext>
          </a:extLst>
        </xdr:cNvPr>
        <xdr:cNvSpPr/>
      </xdr:nvSpPr>
      <xdr:spPr>
        <a:xfrm>
          <a:off x="2476496" y="2781301"/>
          <a:ext cx="247654" cy="381000"/>
        </a:xfrm>
        <a:custGeom>
          <a:avLst/>
          <a:gdLst>
            <a:gd name="connsiteX0" fmla="*/ 0 w 381000"/>
            <a:gd name="connsiteY0" fmla="*/ 109147 h 285750"/>
            <a:gd name="connsiteX1" fmla="*/ 145530 w 381000"/>
            <a:gd name="connsiteY1" fmla="*/ 109147 h 285750"/>
            <a:gd name="connsiteX2" fmla="*/ 190500 w 381000"/>
            <a:gd name="connsiteY2" fmla="*/ 0 h 285750"/>
            <a:gd name="connsiteX3" fmla="*/ 235470 w 381000"/>
            <a:gd name="connsiteY3" fmla="*/ 109147 h 285750"/>
            <a:gd name="connsiteX4" fmla="*/ 381000 w 381000"/>
            <a:gd name="connsiteY4" fmla="*/ 109147 h 285750"/>
            <a:gd name="connsiteX5" fmla="*/ 263263 w 381000"/>
            <a:gd name="connsiteY5" fmla="*/ 176602 h 285750"/>
            <a:gd name="connsiteX6" fmla="*/ 308235 w 381000"/>
            <a:gd name="connsiteY6" fmla="*/ 285749 h 285750"/>
            <a:gd name="connsiteX7" fmla="*/ 190500 w 381000"/>
            <a:gd name="connsiteY7" fmla="*/ 218292 h 285750"/>
            <a:gd name="connsiteX8" fmla="*/ 72765 w 381000"/>
            <a:gd name="connsiteY8" fmla="*/ 285749 h 285750"/>
            <a:gd name="connsiteX9" fmla="*/ 117737 w 381000"/>
            <a:gd name="connsiteY9" fmla="*/ 176602 h 285750"/>
            <a:gd name="connsiteX10" fmla="*/ 0 w 381000"/>
            <a:gd name="connsiteY10" fmla="*/ 109147 h 285750"/>
            <a:gd name="connsiteX0" fmla="*/ 1457325 w 1838325"/>
            <a:gd name="connsiteY0" fmla="*/ 556822 h 733424"/>
            <a:gd name="connsiteX1" fmla="*/ 1602855 w 1838325"/>
            <a:gd name="connsiteY1" fmla="*/ 556822 h 733424"/>
            <a:gd name="connsiteX2" fmla="*/ 0 w 1838325"/>
            <a:gd name="connsiteY2" fmla="*/ 0 h 733424"/>
            <a:gd name="connsiteX3" fmla="*/ 1692795 w 1838325"/>
            <a:gd name="connsiteY3" fmla="*/ 556822 h 733424"/>
            <a:gd name="connsiteX4" fmla="*/ 1838325 w 1838325"/>
            <a:gd name="connsiteY4" fmla="*/ 556822 h 733424"/>
            <a:gd name="connsiteX5" fmla="*/ 1720588 w 1838325"/>
            <a:gd name="connsiteY5" fmla="*/ 624277 h 733424"/>
            <a:gd name="connsiteX6" fmla="*/ 1765560 w 1838325"/>
            <a:gd name="connsiteY6" fmla="*/ 733424 h 733424"/>
            <a:gd name="connsiteX7" fmla="*/ 1647825 w 1838325"/>
            <a:gd name="connsiteY7" fmla="*/ 665967 h 733424"/>
            <a:gd name="connsiteX8" fmla="*/ 1530090 w 1838325"/>
            <a:gd name="connsiteY8" fmla="*/ 733424 h 733424"/>
            <a:gd name="connsiteX9" fmla="*/ 1575062 w 1838325"/>
            <a:gd name="connsiteY9" fmla="*/ 624277 h 733424"/>
            <a:gd name="connsiteX10" fmla="*/ 1457325 w 1838325"/>
            <a:gd name="connsiteY10" fmla="*/ 556822 h 733424"/>
            <a:gd name="connsiteX0" fmla="*/ 1457325 w 1838325"/>
            <a:gd name="connsiteY0" fmla="*/ 556822 h 733424"/>
            <a:gd name="connsiteX1" fmla="*/ 50280 w 1838325"/>
            <a:gd name="connsiteY1" fmla="*/ 271072 h 733424"/>
            <a:gd name="connsiteX2" fmla="*/ 0 w 1838325"/>
            <a:gd name="connsiteY2" fmla="*/ 0 h 733424"/>
            <a:gd name="connsiteX3" fmla="*/ 1692795 w 1838325"/>
            <a:gd name="connsiteY3" fmla="*/ 556822 h 733424"/>
            <a:gd name="connsiteX4" fmla="*/ 1838325 w 1838325"/>
            <a:gd name="connsiteY4" fmla="*/ 556822 h 733424"/>
            <a:gd name="connsiteX5" fmla="*/ 1720588 w 1838325"/>
            <a:gd name="connsiteY5" fmla="*/ 624277 h 733424"/>
            <a:gd name="connsiteX6" fmla="*/ 1765560 w 1838325"/>
            <a:gd name="connsiteY6" fmla="*/ 733424 h 733424"/>
            <a:gd name="connsiteX7" fmla="*/ 1647825 w 1838325"/>
            <a:gd name="connsiteY7" fmla="*/ 665967 h 733424"/>
            <a:gd name="connsiteX8" fmla="*/ 1530090 w 1838325"/>
            <a:gd name="connsiteY8" fmla="*/ 733424 h 733424"/>
            <a:gd name="connsiteX9" fmla="*/ 1575062 w 1838325"/>
            <a:gd name="connsiteY9" fmla="*/ 624277 h 733424"/>
            <a:gd name="connsiteX10" fmla="*/ 1457325 w 1838325"/>
            <a:gd name="connsiteY10" fmla="*/ 556822 h 733424"/>
            <a:gd name="connsiteX0" fmla="*/ 1457325 w 1838325"/>
            <a:gd name="connsiteY0" fmla="*/ 556822 h 733424"/>
            <a:gd name="connsiteX1" fmla="*/ 50280 w 1838325"/>
            <a:gd name="connsiteY1" fmla="*/ 271072 h 733424"/>
            <a:gd name="connsiteX2" fmla="*/ 0 w 1838325"/>
            <a:gd name="connsiteY2" fmla="*/ 0 h 733424"/>
            <a:gd name="connsiteX3" fmla="*/ 235470 w 1838325"/>
            <a:gd name="connsiteY3" fmla="*/ 128197 h 733424"/>
            <a:gd name="connsiteX4" fmla="*/ 1838325 w 1838325"/>
            <a:gd name="connsiteY4" fmla="*/ 556822 h 733424"/>
            <a:gd name="connsiteX5" fmla="*/ 1720588 w 1838325"/>
            <a:gd name="connsiteY5" fmla="*/ 624277 h 733424"/>
            <a:gd name="connsiteX6" fmla="*/ 1765560 w 1838325"/>
            <a:gd name="connsiteY6" fmla="*/ 733424 h 733424"/>
            <a:gd name="connsiteX7" fmla="*/ 1647825 w 1838325"/>
            <a:gd name="connsiteY7" fmla="*/ 665967 h 733424"/>
            <a:gd name="connsiteX8" fmla="*/ 1530090 w 1838325"/>
            <a:gd name="connsiteY8" fmla="*/ 733424 h 733424"/>
            <a:gd name="connsiteX9" fmla="*/ 1575062 w 1838325"/>
            <a:gd name="connsiteY9" fmla="*/ 624277 h 733424"/>
            <a:gd name="connsiteX10" fmla="*/ 1457325 w 1838325"/>
            <a:gd name="connsiteY10" fmla="*/ 556822 h 733424"/>
            <a:gd name="connsiteX0" fmla="*/ 1457325 w 1765560"/>
            <a:gd name="connsiteY0" fmla="*/ 556822 h 733424"/>
            <a:gd name="connsiteX1" fmla="*/ 50280 w 1765560"/>
            <a:gd name="connsiteY1" fmla="*/ 271072 h 733424"/>
            <a:gd name="connsiteX2" fmla="*/ 0 w 1765560"/>
            <a:gd name="connsiteY2" fmla="*/ 0 h 733424"/>
            <a:gd name="connsiteX3" fmla="*/ 235470 w 1765560"/>
            <a:gd name="connsiteY3" fmla="*/ 128197 h 733424"/>
            <a:gd name="connsiteX4" fmla="*/ 142875 w 1765560"/>
            <a:gd name="connsiteY4" fmla="*/ 166297 h 733424"/>
            <a:gd name="connsiteX5" fmla="*/ 1720588 w 1765560"/>
            <a:gd name="connsiteY5" fmla="*/ 624277 h 733424"/>
            <a:gd name="connsiteX6" fmla="*/ 1765560 w 1765560"/>
            <a:gd name="connsiteY6" fmla="*/ 733424 h 733424"/>
            <a:gd name="connsiteX7" fmla="*/ 1647825 w 1765560"/>
            <a:gd name="connsiteY7" fmla="*/ 665967 h 733424"/>
            <a:gd name="connsiteX8" fmla="*/ 1530090 w 1765560"/>
            <a:gd name="connsiteY8" fmla="*/ 733424 h 733424"/>
            <a:gd name="connsiteX9" fmla="*/ 1575062 w 1765560"/>
            <a:gd name="connsiteY9" fmla="*/ 624277 h 733424"/>
            <a:gd name="connsiteX10" fmla="*/ 1457325 w 1765560"/>
            <a:gd name="connsiteY10" fmla="*/ 556822 h 733424"/>
            <a:gd name="connsiteX0" fmla="*/ 133350 w 1765560"/>
            <a:gd name="connsiteY0" fmla="*/ 194872 h 733424"/>
            <a:gd name="connsiteX1" fmla="*/ 50280 w 1765560"/>
            <a:gd name="connsiteY1" fmla="*/ 271072 h 733424"/>
            <a:gd name="connsiteX2" fmla="*/ 0 w 1765560"/>
            <a:gd name="connsiteY2" fmla="*/ 0 h 733424"/>
            <a:gd name="connsiteX3" fmla="*/ 235470 w 1765560"/>
            <a:gd name="connsiteY3" fmla="*/ 128197 h 733424"/>
            <a:gd name="connsiteX4" fmla="*/ 142875 w 1765560"/>
            <a:gd name="connsiteY4" fmla="*/ 166297 h 733424"/>
            <a:gd name="connsiteX5" fmla="*/ 1720588 w 1765560"/>
            <a:gd name="connsiteY5" fmla="*/ 624277 h 733424"/>
            <a:gd name="connsiteX6" fmla="*/ 1765560 w 1765560"/>
            <a:gd name="connsiteY6" fmla="*/ 733424 h 733424"/>
            <a:gd name="connsiteX7" fmla="*/ 1647825 w 1765560"/>
            <a:gd name="connsiteY7" fmla="*/ 665967 h 733424"/>
            <a:gd name="connsiteX8" fmla="*/ 1530090 w 1765560"/>
            <a:gd name="connsiteY8" fmla="*/ 733424 h 733424"/>
            <a:gd name="connsiteX9" fmla="*/ 1575062 w 1765560"/>
            <a:gd name="connsiteY9" fmla="*/ 624277 h 733424"/>
            <a:gd name="connsiteX10" fmla="*/ 133350 w 1765560"/>
            <a:gd name="connsiteY10" fmla="*/ 194872 h 733424"/>
            <a:gd name="connsiteX0" fmla="*/ 133350 w 1720588"/>
            <a:gd name="connsiteY0" fmla="*/ 194872 h 733424"/>
            <a:gd name="connsiteX1" fmla="*/ 50280 w 1720588"/>
            <a:gd name="connsiteY1" fmla="*/ 271072 h 733424"/>
            <a:gd name="connsiteX2" fmla="*/ 0 w 1720588"/>
            <a:gd name="connsiteY2" fmla="*/ 0 h 733424"/>
            <a:gd name="connsiteX3" fmla="*/ 235470 w 1720588"/>
            <a:gd name="connsiteY3" fmla="*/ 128197 h 733424"/>
            <a:gd name="connsiteX4" fmla="*/ 142875 w 1720588"/>
            <a:gd name="connsiteY4" fmla="*/ 166297 h 733424"/>
            <a:gd name="connsiteX5" fmla="*/ 1720588 w 1720588"/>
            <a:gd name="connsiteY5" fmla="*/ 624277 h 733424"/>
            <a:gd name="connsiteX6" fmla="*/ 1647825 w 1720588"/>
            <a:gd name="connsiteY6" fmla="*/ 665967 h 733424"/>
            <a:gd name="connsiteX7" fmla="*/ 1530090 w 1720588"/>
            <a:gd name="connsiteY7" fmla="*/ 733424 h 733424"/>
            <a:gd name="connsiteX8" fmla="*/ 1575062 w 1720588"/>
            <a:gd name="connsiteY8" fmla="*/ 624277 h 733424"/>
            <a:gd name="connsiteX9" fmla="*/ 133350 w 1720588"/>
            <a:gd name="connsiteY9" fmla="*/ 194872 h 733424"/>
            <a:gd name="connsiteX0" fmla="*/ 133350 w 1647825"/>
            <a:gd name="connsiteY0" fmla="*/ 194872 h 733424"/>
            <a:gd name="connsiteX1" fmla="*/ 50280 w 1647825"/>
            <a:gd name="connsiteY1" fmla="*/ 271072 h 733424"/>
            <a:gd name="connsiteX2" fmla="*/ 0 w 1647825"/>
            <a:gd name="connsiteY2" fmla="*/ 0 h 733424"/>
            <a:gd name="connsiteX3" fmla="*/ 235470 w 1647825"/>
            <a:gd name="connsiteY3" fmla="*/ 128197 h 733424"/>
            <a:gd name="connsiteX4" fmla="*/ 142875 w 1647825"/>
            <a:gd name="connsiteY4" fmla="*/ 166297 h 733424"/>
            <a:gd name="connsiteX5" fmla="*/ 1647825 w 1647825"/>
            <a:gd name="connsiteY5" fmla="*/ 665967 h 733424"/>
            <a:gd name="connsiteX6" fmla="*/ 1530090 w 1647825"/>
            <a:gd name="connsiteY6" fmla="*/ 733424 h 733424"/>
            <a:gd name="connsiteX7" fmla="*/ 1575062 w 1647825"/>
            <a:gd name="connsiteY7" fmla="*/ 624277 h 733424"/>
            <a:gd name="connsiteX8" fmla="*/ 133350 w 1647825"/>
            <a:gd name="connsiteY8" fmla="*/ 194872 h 733424"/>
            <a:gd name="connsiteX0" fmla="*/ 133350 w 1647825"/>
            <a:gd name="connsiteY0" fmla="*/ 194872 h 733424"/>
            <a:gd name="connsiteX1" fmla="*/ 50280 w 1647825"/>
            <a:gd name="connsiteY1" fmla="*/ 271072 h 733424"/>
            <a:gd name="connsiteX2" fmla="*/ 0 w 1647825"/>
            <a:gd name="connsiteY2" fmla="*/ 0 h 733424"/>
            <a:gd name="connsiteX3" fmla="*/ 235470 w 1647825"/>
            <a:gd name="connsiteY3" fmla="*/ 128197 h 733424"/>
            <a:gd name="connsiteX4" fmla="*/ 142875 w 1647825"/>
            <a:gd name="connsiteY4" fmla="*/ 166297 h 733424"/>
            <a:gd name="connsiteX5" fmla="*/ 1647825 w 1647825"/>
            <a:gd name="connsiteY5" fmla="*/ 665967 h 733424"/>
            <a:gd name="connsiteX6" fmla="*/ 1530090 w 1647825"/>
            <a:gd name="connsiteY6" fmla="*/ 733424 h 733424"/>
            <a:gd name="connsiteX7" fmla="*/ 860687 w 1647825"/>
            <a:gd name="connsiteY7" fmla="*/ 529027 h 733424"/>
            <a:gd name="connsiteX8" fmla="*/ 133350 w 1647825"/>
            <a:gd name="connsiteY8" fmla="*/ 194872 h 733424"/>
            <a:gd name="connsiteX0" fmla="*/ 133350 w 1530090"/>
            <a:gd name="connsiteY0" fmla="*/ 194872 h 733424"/>
            <a:gd name="connsiteX1" fmla="*/ 50280 w 1530090"/>
            <a:gd name="connsiteY1" fmla="*/ 271072 h 733424"/>
            <a:gd name="connsiteX2" fmla="*/ 0 w 1530090"/>
            <a:gd name="connsiteY2" fmla="*/ 0 h 733424"/>
            <a:gd name="connsiteX3" fmla="*/ 235470 w 1530090"/>
            <a:gd name="connsiteY3" fmla="*/ 128197 h 733424"/>
            <a:gd name="connsiteX4" fmla="*/ 142875 w 1530090"/>
            <a:gd name="connsiteY4" fmla="*/ 166297 h 733424"/>
            <a:gd name="connsiteX5" fmla="*/ 1530090 w 1530090"/>
            <a:gd name="connsiteY5" fmla="*/ 733424 h 733424"/>
            <a:gd name="connsiteX6" fmla="*/ 860687 w 1530090"/>
            <a:gd name="connsiteY6" fmla="*/ 529027 h 733424"/>
            <a:gd name="connsiteX7" fmla="*/ 133350 w 1530090"/>
            <a:gd name="connsiteY7" fmla="*/ 194872 h 733424"/>
            <a:gd name="connsiteX0" fmla="*/ 133350 w 860687"/>
            <a:gd name="connsiteY0" fmla="*/ 194872 h 529027"/>
            <a:gd name="connsiteX1" fmla="*/ 50280 w 860687"/>
            <a:gd name="connsiteY1" fmla="*/ 271072 h 529027"/>
            <a:gd name="connsiteX2" fmla="*/ 0 w 860687"/>
            <a:gd name="connsiteY2" fmla="*/ 0 h 529027"/>
            <a:gd name="connsiteX3" fmla="*/ 235470 w 860687"/>
            <a:gd name="connsiteY3" fmla="*/ 128197 h 529027"/>
            <a:gd name="connsiteX4" fmla="*/ 142875 w 860687"/>
            <a:gd name="connsiteY4" fmla="*/ 166297 h 529027"/>
            <a:gd name="connsiteX5" fmla="*/ 463290 w 860687"/>
            <a:gd name="connsiteY5" fmla="*/ 257174 h 529027"/>
            <a:gd name="connsiteX6" fmla="*/ 860687 w 860687"/>
            <a:gd name="connsiteY6" fmla="*/ 529027 h 529027"/>
            <a:gd name="connsiteX7" fmla="*/ 133350 w 860687"/>
            <a:gd name="connsiteY7" fmla="*/ 194872 h 529027"/>
            <a:gd name="connsiteX0" fmla="*/ 133350 w 463290"/>
            <a:gd name="connsiteY0" fmla="*/ 194872 h 338527"/>
            <a:gd name="connsiteX1" fmla="*/ 50280 w 463290"/>
            <a:gd name="connsiteY1" fmla="*/ 271072 h 338527"/>
            <a:gd name="connsiteX2" fmla="*/ 0 w 463290"/>
            <a:gd name="connsiteY2" fmla="*/ 0 h 338527"/>
            <a:gd name="connsiteX3" fmla="*/ 235470 w 463290"/>
            <a:gd name="connsiteY3" fmla="*/ 128197 h 338527"/>
            <a:gd name="connsiteX4" fmla="*/ 142875 w 463290"/>
            <a:gd name="connsiteY4" fmla="*/ 166297 h 338527"/>
            <a:gd name="connsiteX5" fmla="*/ 463290 w 463290"/>
            <a:gd name="connsiteY5" fmla="*/ 257174 h 338527"/>
            <a:gd name="connsiteX6" fmla="*/ 270137 w 463290"/>
            <a:gd name="connsiteY6" fmla="*/ 338527 h 338527"/>
            <a:gd name="connsiteX7" fmla="*/ 133350 w 463290"/>
            <a:gd name="connsiteY7" fmla="*/ 194872 h 338527"/>
            <a:gd name="connsiteX0" fmla="*/ 133350 w 310890"/>
            <a:gd name="connsiteY0" fmla="*/ 194872 h 338527"/>
            <a:gd name="connsiteX1" fmla="*/ 50280 w 310890"/>
            <a:gd name="connsiteY1" fmla="*/ 271072 h 338527"/>
            <a:gd name="connsiteX2" fmla="*/ 0 w 310890"/>
            <a:gd name="connsiteY2" fmla="*/ 0 h 338527"/>
            <a:gd name="connsiteX3" fmla="*/ 235470 w 310890"/>
            <a:gd name="connsiteY3" fmla="*/ 128197 h 338527"/>
            <a:gd name="connsiteX4" fmla="*/ 142875 w 310890"/>
            <a:gd name="connsiteY4" fmla="*/ 166297 h 338527"/>
            <a:gd name="connsiteX5" fmla="*/ 310890 w 310890"/>
            <a:gd name="connsiteY5" fmla="*/ 295274 h 338527"/>
            <a:gd name="connsiteX6" fmla="*/ 270137 w 310890"/>
            <a:gd name="connsiteY6" fmla="*/ 338527 h 338527"/>
            <a:gd name="connsiteX7" fmla="*/ 133350 w 310890"/>
            <a:gd name="connsiteY7" fmla="*/ 194872 h 338527"/>
            <a:gd name="connsiteX0" fmla="*/ 133350 w 310890"/>
            <a:gd name="connsiteY0" fmla="*/ 194872 h 338527"/>
            <a:gd name="connsiteX1" fmla="*/ 2971 w 310890"/>
            <a:gd name="connsiteY1" fmla="*/ 285722 h 338527"/>
            <a:gd name="connsiteX2" fmla="*/ 0 w 310890"/>
            <a:gd name="connsiteY2" fmla="*/ 0 h 338527"/>
            <a:gd name="connsiteX3" fmla="*/ 235470 w 310890"/>
            <a:gd name="connsiteY3" fmla="*/ 128197 h 338527"/>
            <a:gd name="connsiteX4" fmla="*/ 142875 w 310890"/>
            <a:gd name="connsiteY4" fmla="*/ 166297 h 338527"/>
            <a:gd name="connsiteX5" fmla="*/ 310890 w 310890"/>
            <a:gd name="connsiteY5" fmla="*/ 295274 h 338527"/>
            <a:gd name="connsiteX6" fmla="*/ 270137 w 310890"/>
            <a:gd name="connsiteY6" fmla="*/ 338527 h 338527"/>
            <a:gd name="connsiteX7" fmla="*/ 133350 w 310890"/>
            <a:gd name="connsiteY7" fmla="*/ 194872 h 338527"/>
            <a:gd name="connsiteX0" fmla="*/ 68018 w 310890"/>
            <a:gd name="connsiteY0" fmla="*/ 180222 h 338527"/>
            <a:gd name="connsiteX1" fmla="*/ 2971 w 310890"/>
            <a:gd name="connsiteY1" fmla="*/ 285722 h 338527"/>
            <a:gd name="connsiteX2" fmla="*/ 0 w 310890"/>
            <a:gd name="connsiteY2" fmla="*/ 0 h 338527"/>
            <a:gd name="connsiteX3" fmla="*/ 235470 w 310890"/>
            <a:gd name="connsiteY3" fmla="*/ 128197 h 338527"/>
            <a:gd name="connsiteX4" fmla="*/ 142875 w 310890"/>
            <a:gd name="connsiteY4" fmla="*/ 166297 h 338527"/>
            <a:gd name="connsiteX5" fmla="*/ 310890 w 310890"/>
            <a:gd name="connsiteY5" fmla="*/ 295274 h 338527"/>
            <a:gd name="connsiteX6" fmla="*/ 270137 w 310890"/>
            <a:gd name="connsiteY6" fmla="*/ 338527 h 338527"/>
            <a:gd name="connsiteX7" fmla="*/ 68018 w 310890"/>
            <a:gd name="connsiteY7" fmla="*/ 180222 h 338527"/>
            <a:gd name="connsiteX0" fmla="*/ 68018 w 310890"/>
            <a:gd name="connsiteY0" fmla="*/ 180222 h 338527"/>
            <a:gd name="connsiteX1" fmla="*/ 2971 w 310890"/>
            <a:gd name="connsiteY1" fmla="*/ 285722 h 338527"/>
            <a:gd name="connsiteX2" fmla="*/ 0 w 310890"/>
            <a:gd name="connsiteY2" fmla="*/ 0 h 338527"/>
            <a:gd name="connsiteX3" fmla="*/ 235470 w 310890"/>
            <a:gd name="connsiteY3" fmla="*/ 128197 h 338527"/>
            <a:gd name="connsiteX4" fmla="*/ 84302 w 310890"/>
            <a:gd name="connsiteY4" fmla="*/ 160437 h 338527"/>
            <a:gd name="connsiteX5" fmla="*/ 310890 w 310890"/>
            <a:gd name="connsiteY5" fmla="*/ 295274 h 338527"/>
            <a:gd name="connsiteX6" fmla="*/ 270137 w 310890"/>
            <a:gd name="connsiteY6" fmla="*/ 338527 h 338527"/>
            <a:gd name="connsiteX7" fmla="*/ 68018 w 310890"/>
            <a:gd name="connsiteY7" fmla="*/ 180222 h 338527"/>
            <a:gd name="connsiteX0" fmla="*/ 68018 w 310890"/>
            <a:gd name="connsiteY0" fmla="*/ 180222 h 353177"/>
            <a:gd name="connsiteX1" fmla="*/ 2971 w 310890"/>
            <a:gd name="connsiteY1" fmla="*/ 285722 h 353177"/>
            <a:gd name="connsiteX2" fmla="*/ 0 w 310890"/>
            <a:gd name="connsiteY2" fmla="*/ 0 h 353177"/>
            <a:gd name="connsiteX3" fmla="*/ 235470 w 310890"/>
            <a:gd name="connsiteY3" fmla="*/ 128197 h 353177"/>
            <a:gd name="connsiteX4" fmla="*/ 84302 w 310890"/>
            <a:gd name="connsiteY4" fmla="*/ 160437 h 353177"/>
            <a:gd name="connsiteX5" fmla="*/ 310890 w 310890"/>
            <a:gd name="connsiteY5" fmla="*/ 295274 h 353177"/>
            <a:gd name="connsiteX6" fmla="*/ 132715 w 310890"/>
            <a:gd name="connsiteY6" fmla="*/ 353177 h 353177"/>
            <a:gd name="connsiteX7" fmla="*/ 68018 w 310890"/>
            <a:gd name="connsiteY7" fmla="*/ 180222 h 353177"/>
            <a:gd name="connsiteX0" fmla="*/ 68018 w 235470"/>
            <a:gd name="connsiteY0" fmla="*/ 180222 h 353177"/>
            <a:gd name="connsiteX1" fmla="*/ 2971 w 235470"/>
            <a:gd name="connsiteY1" fmla="*/ 285722 h 353177"/>
            <a:gd name="connsiteX2" fmla="*/ 0 w 235470"/>
            <a:gd name="connsiteY2" fmla="*/ 0 h 353177"/>
            <a:gd name="connsiteX3" fmla="*/ 235470 w 235470"/>
            <a:gd name="connsiteY3" fmla="*/ 128197 h 353177"/>
            <a:gd name="connsiteX4" fmla="*/ 84302 w 235470"/>
            <a:gd name="connsiteY4" fmla="*/ 160437 h 353177"/>
            <a:gd name="connsiteX5" fmla="*/ 173468 w 235470"/>
            <a:gd name="connsiteY5" fmla="*/ 312854 h 353177"/>
            <a:gd name="connsiteX6" fmla="*/ 132715 w 235470"/>
            <a:gd name="connsiteY6" fmla="*/ 353177 h 353177"/>
            <a:gd name="connsiteX7" fmla="*/ 68018 w 235470"/>
            <a:gd name="connsiteY7" fmla="*/ 180222 h 353177"/>
            <a:gd name="connsiteX0" fmla="*/ 68018 w 199425"/>
            <a:gd name="connsiteY0" fmla="*/ 180222 h 353177"/>
            <a:gd name="connsiteX1" fmla="*/ 2971 w 199425"/>
            <a:gd name="connsiteY1" fmla="*/ 285722 h 353177"/>
            <a:gd name="connsiteX2" fmla="*/ 0 w 199425"/>
            <a:gd name="connsiteY2" fmla="*/ 0 h 353177"/>
            <a:gd name="connsiteX3" fmla="*/ 199425 w 199425"/>
            <a:gd name="connsiteY3" fmla="*/ 160426 h 353177"/>
            <a:gd name="connsiteX4" fmla="*/ 84302 w 199425"/>
            <a:gd name="connsiteY4" fmla="*/ 160437 h 353177"/>
            <a:gd name="connsiteX5" fmla="*/ 173468 w 199425"/>
            <a:gd name="connsiteY5" fmla="*/ 312854 h 353177"/>
            <a:gd name="connsiteX6" fmla="*/ 132715 w 199425"/>
            <a:gd name="connsiteY6" fmla="*/ 353177 h 353177"/>
            <a:gd name="connsiteX7" fmla="*/ 68018 w 199425"/>
            <a:gd name="connsiteY7" fmla="*/ 180222 h 353177"/>
            <a:gd name="connsiteX0" fmla="*/ 68018 w 199425"/>
            <a:gd name="connsiteY0" fmla="*/ 180222 h 353177"/>
            <a:gd name="connsiteX1" fmla="*/ 2971 w 199425"/>
            <a:gd name="connsiteY1" fmla="*/ 285722 h 353177"/>
            <a:gd name="connsiteX2" fmla="*/ 0 w 199425"/>
            <a:gd name="connsiteY2" fmla="*/ 0 h 353177"/>
            <a:gd name="connsiteX3" fmla="*/ 199425 w 199425"/>
            <a:gd name="connsiteY3" fmla="*/ 160426 h 353177"/>
            <a:gd name="connsiteX4" fmla="*/ 100072 w 199425"/>
            <a:gd name="connsiteY4" fmla="*/ 163367 h 353177"/>
            <a:gd name="connsiteX5" fmla="*/ 173468 w 199425"/>
            <a:gd name="connsiteY5" fmla="*/ 312854 h 353177"/>
            <a:gd name="connsiteX6" fmla="*/ 132715 w 199425"/>
            <a:gd name="connsiteY6" fmla="*/ 353177 h 353177"/>
            <a:gd name="connsiteX7" fmla="*/ 68018 w 199425"/>
            <a:gd name="connsiteY7" fmla="*/ 180222 h 353177"/>
            <a:gd name="connsiteX0" fmla="*/ 59007 w 199425"/>
            <a:gd name="connsiteY0" fmla="*/ 200732 h 353177"/>
            <a:gd name="connsiteX1" fmla="*/ 2971 w 199425"/>
            <a:gd name="connsiteY1" fmla="*/ 285722 h 353177"/>
            <a:gd name="connsiteX2" fmla="*/ 0 w 199425"/>
            <a:gd name="connsiteY2" fmla="*/ 0 h 353177"/>
            <a:gd name="connsiteX3" fmla="*/ 199425 w 199425"/>
            <a:gd name="connsiteY3" fmla="*/ 160426 h 353177"/>
            <a:gd name="connsiteX4" fmla="*/ 100072 w 199425"/>
            <a:gd name="connsiteY4" fmla="*/ 163367 h 353177"/>
            <a:gd name="connsiteX5" fmla="*/ 173468 w 199425"/>
            <a:gd name="connsiteY5" fmla="*/ 312854 h 353177"/>
            <a:gd name="connsiteX6" fmla="*/ 132715 w 199425"/>
            <a:gd name="connsiteY6" fmla="*/ 353177 h 353177"/>
            <a:gd name="connsiteX7" fmla="*/ 59007 w 199425"/>
            <a:gd name="connsiteY7" fmla="*/ 200732 h 35317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99425" h="353177">
              <a:moveTo>
                <a:pt x="59007" y="200732"/>
              </a:moveTo>
              <a:lnTo>
                <a:pt x="2971" y="285722"/>
              </a:lnTo>
              <a:cubicBezTo>
                <a:pt x="1981" y="190481"/>
                <a:pt x="990" y="95241"/>
                <a:pt x="0" y="0"/>
              </a:cubicBezTo>
              <a:lnTo>
                <a:pt x="199425" y="160426"/>
              </a:lnTo>
              <a:lnTo>
                <a:pt x="100072" y="163367"/>
              </a:lnTo>
              <a:lnTo>
                <a:pt x="173468" y="312854"/>
              </a:lnTo>
              <a:lnTo>
                <a:pt x="132715" y="353177"/>
              </a:lnTo>
              <a:lnTo>
                <a:pt x="59007" y="200732"/>
              </a:lnTo>
              <a:close/>
            </a:path>
          </a:pathLst>
        </a:cu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230250</xdr:colOff>
      <xdr:row>6</xdr:row>
      <xdr:rowOff>167226</xdr:rowOff>
    </xdr:from>
    <xdr:to>
      <xdr:col>0</xdr:col>
      <xdr:colOff>2019300</xdr:colOff>
      <xdr:row>14</xdr:row>
      <xdr:rowOff>95250</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stretch>
          <a:fillRect/>
        </a:stretch>
      </xdr:blipFill>
      <xdr:spPr>
        <a:xfrm>
          <a:off x="230250" y="1243551"/>
          <a:ext cx="1789050" cy="1299624"/>
        </a:xfrm>
        <a:prstGeom prst="rect">
          <a:avLst/>
        </a:prstGeom>
      </xdr:spPr>
    </xdr:pic>
    <xdr:clientData/>
  </xdr:twoCellAnchor>
  <xdr:twoCellAnchor>
    <xdr:from>
      <xdr:col>0</xdr:col>
      <xdr:colOff>1828803</xdr:colOff>
      <xdr:row>12</xdr:row>
      <xdr:rowOff>76200</xdr:rowOff>
    </xdr:from>
    <xdr:to>
      <xdr:col>0</xdr:col>
      <xdr:colOff>2228853</xdr:colOff>
      <xdr:row>15</xdr:row>
      <xdr:rowOff>28575</xdr:rowOff>
    </xdr:to>
    <xdr:sp macro="" textlink="">
      <xdr:nvSpPr>
        <xdr:cNvPr id="7" name="下矢印 6">
          <a:extLst>
            <a:ext uri="{FF2B5EF4-FFF2-40B4-BE49-F238E27FC236}">
              <a16:creationId xmlns:a16="http://schemas.microsoft.com/office/drawing/2014/main" id="{00000000-0008-0000-0000-000007000000}"/>
            </a:ext>
          </a:extLst>
        </xdr:cNvPr>
        <xdr:cNvSpPr/>
      </xdr:nvSpPr>
      <xdr:spPr>
        <a:xfrm rot="19258005">
          <a:off x="1828803" y="2181225"/>
          <a:ext cx="400050" cy="4667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38100</xdr:colOff>
      <xdr:row>137</xdr:row>
      <xdr:rowOff>66675</xdr:rowOff>
    </xdr:from>
    <xdr:to>
      <xdr:col>4</xdr:col>
      <xdr:colOff>1057275</xdr:colOff>
      <xdr:row>139</xdr:row>
      <xdr:rowOff>45975</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153025" y="24755475"/>
          <a:ext cx="3762375" cy="1979550"/>
        </a:xfrm>
        <a:prstGeom prst="rect">
          <a:avLst/>
        </a:prstGeom>
      </xdr:spPr>
    </xdr:pic>
    <xdr:clientData/>
  </xdr:twoCellAnchor>
  <xdr:twoCellAnchor editAs="oneCell">
    <xdr:from>
      <xdr:col>2</xdr:col>
      <xdr:colOff>9524</xdr:colOff>
      <xdr:row>160</xdr:row>
      <xdr:rowOff>38100</xdr:rowOff>
    </xdr:from>
    <xdr:to>
      <xdr:col>4</xdr:col>
      <xdr:colOff>809625</xdr:colOff>
      <xdr:row>161</xdr:row>
      <xdr:rowOff>869706</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5124449" y="32518350"/>
          <a:ext cx="3543301" cy="1907931"/>
        </a:xfrm>
        <a:prstGeom prst="rect">
          <a:avLst/>
        </a:prstGeom>
      </xdr:spPr>
    </xdr:pic>
    <xdr:clientData/>
  </xdr:twoCellAnchor>
  <xdr:twoCellAnchor>
    <xdr:from>
      <xdr:col>0</xdr:col>
      <xdr:colOff>1857374</xdr:colOff>
      <xdr:row>24</xdr:row>
      <xdr:rowOff>152400</xdr:rowOff>
    </xdr:from>
    <xdr:to>
      <xdr:col>0</xdr:col>
      <xdr:colOff>2257424</xdr:colOff>
      <xdr:row>27</xdr:row>
      <xdr:rowOff>104775</xdr:rowOff>
    </xdr:to>
    <xdr:sp macro="" textlink="">
      <xdr:nvSpPr>
        <xdr:cNvPr id="13" name="下矢印 12">
          <a:extLst>
            <a:ext uri="{FF2B5EF4-FFF2-40B4-BE49-F238E27FC236}">
              <a16:creationId xmlns:a16="http://schemas.microsoft.com/office/drawing/2014/main" id="{00000000-0008-0000-0000-00000D000000}"/>
            </a:ext>
          </a:extLst>
        </xdr:cNvPr>
        <xdr:cNvSpPr/>
      </xdr:nvSpPr>
      <xdr:spPr>
        <a:xfrm rot="19258005">
          <a:off x="1857374" y="4314825"/>
          <a:ext cx="400050" cy="4667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2733675</xdr:colOff>
      <xdr:row>29</xdr:row>
      <xdr:rowOff>19050</xdr:rowOff>
    </xdr:from>
    <xdr:to>
      <xdr:col>1</xdr:col>
      <xdr:colOff>476250</xdr:colOff>
      <xdr:row>34</xdr:row>
      <xdr:rowOff>76200</xdr:rowOff>
    </xdr:to>
    <xdr:grpSp>
      <xdr:nvGrpSpPr>
        <xdr:cNvPr id="38" name="グループ化 37">
          <a:extLst>
            <a:ext uri="{FF2B5EF4-FFF2-40B4-BE49-F238E27FC236}">
              <a16:creationId xmlns:a16="http://schemas.microsoft.com/office/drawing/2014/main" id="{00000000-0008-0000-0000-000026000000}"/>
            </a:ext>
          </a:extLst>
        </xdr:cNvPr>
        <xdr:cNvGrpSpPr/>
      </xdr:nvGrpSpPr>
      <xdr:grpSpPr>
        <a:xfrm>
          <a:off x="2733675" y="5038725"/>
          <a:ext cx="762000" cy="914400"/>
          <a:chOff x="1323975" y="4905375"/>
          <a:chExt cx="762000" cy="914400"/>
        </a:xfrm>
      </xdr:grpSpPr>
      <xdr:sp macro="" textlink="">
        <xdr:nvSpPr>
          <xdr:cNvPr id="39" name="メモ 38">
            <a:extLst>
              <a:ext uri="{FF2B5EF4-FFF2-40B4-BE49-F238E27FC236}">
                <a16:creationId xmlns:a16="http://schemas.microsoft.com/office/drawing/2014/main" id="{00000000-0008-0000-0000-000027000000}"/>
              </a:ext>
            </a:extLst>
          </xdr:cNvPr>
          <xdr:cNvSpPr/>
        </xdr:nvSpPr>
        <xdr:spPr>
          <a:xfrm>
            <a:off x="1323975" y="4905375"/>
            <a:ext cx="762000" cy="914400"/>
          </a:xfrm>
          <a:prstGeom prst="foldedCorner">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900">
                <a:latin typeface="ＭＳ ゴシック" panose="020B0609070205080204" pitchFamily="49" charset="-128"/>
                <a:ea typeface="ＭＳ ゴシック" panose="020B0609070205080204" pitchFamily="49" charset="-128"/>
              </a:rPr>
              <a:t>概要調書</a:t>
            </a:r>
          </a:p>
        </xdr:txBody>
      </xdr:sp>
      <xdr:sp macro="" textlink="">
        <xdr:nvSpPr>
          <xdr:cNvPr id="40" name="正方形/長方形 39">
            <a:extLst>
              <a:ext uri="{FF2B5EF4-FFF2-40B4-BE49-F238E27FC236}">
                <a16:creationId xmlns:a16="http://schemas.microsoft.com/office/drawing/2014/main" id="{00000000-0008-0000-0000-000028000000}"/>
              </a:ext>
            </a:extLst>
          </xdr:cNvPr>
          <xdr:cNvSpPr/>
        </xdr:nvSpPr>
        <xdr:spPr>
          <a:xfrm>
            <a:off x="1428750" y="5162550"/>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1" name="正方形/長方形 40">
            <a:extLst>
              <a:ext uri="{FF2B5EF4-FFF2-40B4-BE49-F238E27FC236}">
                <a16:creationId xmlns:a16="http://schemas.microsoft.com/office/drawing/2014/main" id="{00000000-0008-0000-0000-000029000000}"/>
              </a:ext>
            </a:extLst>
          </xdr:cNvPr>
          <xdr:cNvSpPr/>
        </xdr:nvSpPr>
        <xdr:spPr>
          <a:xfrm>
            <a:off x="1428750" y="5343525"/>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2466975</xdr:colOff>
      <xdr:row>30</xdr:row>
      <xdr:rowOff>19050</xdr:rowOff>
    </xdr:from>
    <xdr:to>
      <xdr:col>1</xdr:col>
      <xdr:colOff>209550</xdr:colOff>
      <xdr:row>35</xdr:row>
      <xdr:rowOff>76200</xdr:rowOff>
    </xdr:to>
    <xdr:grpSp>
      <xdr:nvGrpSpPr>
        <xdr:cNvPr id="34" name="グループ化 33">
          <a:extLst>
            <a:ext uri="{FF2B5EF4-FFF2-40B4-BE49-F238E27FC236}">
              <a16:creationId xmlns:a16="http://schemas.microsoft.com/office/drawing/2014/main" id="{00000000-0008-0000-0000-000022000000}"/>
            </a:ext>
          </a:extLst>
        </xdr:cNvPr>
        <xdr:cNvGrpSpPr/>
      </xdr:nvGrpSpPr>
      <xdr:grpSpPr>
        <a:xfrm>
          <a:off x="2466975" y="5210175"/>
          <a:ext cx="762000" cy="914400"/>
          <a:chOff x="1323975" y="4905375"/>
          <a:chExt cx="762000" cy="914400"/>
        </a:xfrm>
      </xdr:grpSpPr>
      <xdr:sp macro="" textlink="">
        <xdr:nvSpPr>
          <xdr:cNvPr id="35" name="メモ 34">
            <a:extLst>
              <a:ext uri="{FF2B5EF4-FFF2-40B4-BE49-F238E27FC236}">
                <a16:creationId xmlns:a16="http://schemas.microsoft.com/office/drawing/2014/main" id="{00000000-0008-0000-0000-000023000000}"/>
              </a:ext>
            </a:extLst>
          </xdr:cNvPr>
          <xdr:cNvSpPr/>
        </xdr:nvSpPr>
        <xdr:spPr>
          <a:xfrm>
            <a:off x="1323975" y="4905375"/>
            <a:ext cx="762000" cy="914400"/>
          </a:xfrm>
          <a:prstGeom prst="foldedCorner">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900">
                <a:latin typeface="ＭＳ ゴシック" panose="020B0609070205080204" pitchFamily="49" charset="-128"/>
                <a:ea typeface="ＭＳ ゴシック" panose="020B0609070205080204" pitchFamily="49" charset="-128"/>
              </a:rPr>
              <a:t>収支予算書</a:t>
            </a:r>
          </a:p>
        </xdr:txBody>
      </xdr:sp>
      <xdr:sp macro="" textlink="">
        <xdr:nvSpPr>
          <xdr:cNvPr id="36" name="正方形/長方形 35">
            <a:extLst>
              <a:ext uri="{FF2B5EF4-FFF2-40B4-BE49-F238E27FC236}">
                <a16:creationId xmlns:a16="http://schemas.microsoft.com/office/drawing/2014/main" id="{00000000-0008-0000-0000-000024000000}"/>
              </a:ext>
            </a:extLst>
          </xdr:cNvPr>
          <xdr:cNvSpPr/>
        </xdr:nvSpPr>
        <xdr:spPr>
          <a:xfrm>
            <a:off x="1428750" y="5162550"/>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1428750" y="5343525"/>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2228850</xdr:colOff>
      <xdr:row>31</xdr:row>
      <xdr:rowOff>47625</xdr:rowOff>
    </xdr:from>
    <xdr:to>
      <xdr:col>0</xdr:col>
      <xdr:colOff>2990850</xdr:colOff>
      <xdr:row>36</xdr:row>
      <xdr:rowOff>104775</xdr:rowOff>
    </xdr:to>
    <xdr:grpSp>
      <xdr:nvGrpSpPr>
        <xdr:cNvPr id="26" name="グループ化 25">
          <a:extLst>
            <a:ext uri="{FF2B5EF4-FFF2-40B4-BE49-F238E27FC236}">
              <a16:creationId xmlns:a16="http://schemas.microsoft.com/office/drawing/2014/main" id="{00000000-0008-0000-0000-00001A000000}"/>
            </a:ext>
          </a:extLst>
        </xdr:cNvPr>
        <xdr:cNvGrpSpPr/>
      </xdr:nvGrpSpPr>
      <xdr:grpSpPr>
        <a:xfrm>
          <a:off x="2228850" y="5410200"/>
          <a:ext cx="762000" cy="914400"/>
          <a:chOff x="1323975" y="4905375"/>
          <a:chExt cx="762000" cy="914400"/>
        </a:xfrm>
      </xdr:grpSpPr>
      <xdr:sp macro="" textlink="">
        <xdr:nvSpPr>
          <xdr:cNvPr id="27" name="メモ 26">
            <a:extLst>
              <a:ext uri="{FF2B5EF4-FFF2-40B4-BE49-F238E27FC236}">
                <a16:creationId xmlns:a16="http://schemas.microsoft.com/office/drawing/2014/main" id="{00000000-0008-0000-0000-00001B000000}"/>
              </a:ext>
            </a:extLst>
          </xdr:cNvPr>
          <xdr:cNvSpPr/>
        </xdr:nvSpPr>
        <xdr:spPr>
          <a:xfrm>
            <a:off x="1323975" y="4905375"/>
            <a:ext cx="762000" cy="914400"/>
          </a:xfrm>
          <a:prstGeom prst="foldedCorner">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900">
                <a:latin typeface="ＭＳ ゴシック" panose="020B0609070205080204" pitchFamily="49" charset="-128"/>
                <a:ea typeface="ＭＳ ゴシック" panose="020B0609070205080204" pitchFamily="49" charset="-128"/>
              </a:rPr>
              <a:t>計画書</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1428750" y="5162550"/>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 name="正方形/長方形 28">
            <a:extLst>
              <a:ext uri="{FF2B5EF4-FFF2-40B4-BE49-F238E27FC236}">
                <a16:creationId xmlns:a16="http://schemas.microsoft.com/office/drawing/2014/main" id="{00000000-0008-0000-0000-00001D000000}"/>
              </a:ext>
            </a:extLst>
          </xdr:cNvPr>
          <xdr:cNvSpPr/>
        </xdr:nvSpPr>
        <xdr:spPr>
          <a:xfrm>
            <a:off x="1428750" y="5343525"/>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1971675</xdr:colOff>
      <xdr:row>32</xdr:row>
      <xdr:rowOff>85725</xdr:rowOff>
    </xdr:from>
    <xdr:to>
      <xdr:col>0</xdr:col>
      <xdr:colOff>2733675</xdr:colOff>
      <xdr:row>37</xdr:row>
      <xdr:rowOff>142875</xdr:rowOff>
    </xdr:to>
    <xdr:grpSp>
      <xdr:nvGrpSpPr>
        <xdr:cNvPr id="19" name="グループ化 18">
          <a:extLst>
            <a:ext uri="{FF2B5EF4-FFF2-40B4-BE49-F238E27FC236}">
              <a16:creationId xmlns:a16="http://schemas.microsoft.com/office/drawing/2014/main" id="{00000000-0008-0000-0000-000013000000}"/>
            </a:ext>
          </a:extLst>
        </xdr:cNvPr>
        <xdr:cNvGrpSpPr/>
      </xdr:nvGrpSpPr>
      <xdr:grpSpPr>
        <a:xfrm>
          <a:off x="1971675" y="5619750"/>
          <a:ext cx="762000" cy="914400"/>
          <a:chOff x="1323975" y="4905375"/>
          <a:chExt cx="762000" cy="914400"/>
        </a:xfrm>
      </xdr:grpSpPr>
      <xdr:sp macro="" textlink="">
        <xdr:nvSpPr>
          <xdr:cNvPr id="8" name="メモ 7">
            <a:extLst>
              <a:ext uri="{FF2B5EF4-FFF2-40B4-BE49-F238E27FC236}">
                <a16:creationId xmlns:a16="http://schemas.microsoft.com/office/drawing/2014/main" id="{00000000-0008-0000-0000-000008000000}"/>
              </a:ext>
            </a:extLst>
          </xdr:cNvPr>
          <xdr:cNvSpPr/>
        </xdr:nvSpPr>
        <xdr:spPr>
          <a:xfrm>
            <a:off x="1323975" y="4905375"/>
            <a:ext cx="762000" cy="914400"/>
          </a:xfrm>
          <a:prstGeom prst="foldedCorner">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900">
                <a:latin typeface="ＭＳ ゴシック" panose="020B0609070205080204" pitchFamily="49" charset="-128"/>
                <a:ea typeface="ＭＳ ゴシック" panose="020B0609070205080204" pitchFamily="49" charset="-128"/>
              </a:rPr>
              <a:t>申請書</a:t>
            </a:r>
          </a:p>
        </xdr:txBody>
      </xdr:sp>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1428750" y="5162550"/>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1428750" y="5343525"/>
            <a:ext cx="581025" cy="180975"/>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990601</xdr:colOff>
      <xdr:row>30</xdr:row>
      <xdr:rowOff>28575</xdr:rowOff>
    </xdr:from>
    <xdr:to>
      <xdr:col>1</xdr:col>
      <xdr:colOff>1876425</xdr:colOff>
      <xdr:row>37</xdr:row>
      <xdr:rowOff>19051</xdr:rowOff>
    </xdr:to>
    <xdr:sp macro="" textlink="">
      <xdr:nvSpPr>
        <xdr:cNvPr id="43" name="メモ 42">
          <a:extLst>
            <a:ext uri="{FF2B5EF4-FFF2-40B4-BE49-F238E27FC236}">
              <a16:creationId xmlns:a16="http://schemas.microsoft.com/office/drawing/2014/main" id="{00000000-0008-0000-0000-00002B000000}"/>
            </a:ext>
          </a:extLst>
        </xdr:cNvPr>
        <xdr:cNvSpPr/>
      </xdr:nvSpPr>
      <xdr:spPr>
        <a:xfrm>
          <a:off x="4010026" y="5219700"/>
          <a:ext cx="885824" cy="1190626"/>
        </a:xfrm>
        <a:prstGeom prst="foldedCorner">
          <a:avLst/>
        </a:prstGeom>
        <a:solidFill>
          <a:srgbClr val="CCFFCC"/>
        </a:solidFill>
        <a:ln/>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t"/>
        <a:lstStyle/>
        <a:p>
          <a:pPr algn="ctr"/>
          <a:r>
            <a:rPr kumimoji="1" lang="ja-JP" altLang="en-US" sz="800">
              <a:latin typeface="ＭＳ ゴシック" panose="020B0609070205080204" pitchFamily="49" charset="-128"/>
              <a:ea typeface="ＭＳ ゴシック" panose="020B0609070205080204" pitchFamily="49" charset="-128"/>
            </a:rPr>
            <a:t>研修のご案内</a:t>
          </a:r>
          <a:endParaRPr kumimoji="1" lang="en-US" altLang="ja-JP" sz="800">
            <a:latin typeface="ＭＳ ゴシック" panose="020B0609070205080204" pitchFamily="49" charset="-128"/>
            <a:ea typeface="ＭＳ ゴシック" panose="020B0609070205080204" pitchFamily="49" charset="-128"/>
          </a:endParaRPr>
        </a:p>
        <a:p>
          <a:pPr algn="ctr"/>
          <a:endParaRPr kumimoji="1" lang="en-US" altLang="ja-JP" sz="800">
            <a:latin typeface="ＭＳ ゴシック" panose="020B0609070205080204" pitchFamily="49" charset="-128"/>
            <a:ea typeface="ＭＳ ゴシック" panose="020B0609070205080204" pitchFamily="49" charset="-128"/>
          </a:endParaRPr>
        </a:p>
        <a:p>
          <a:pPr algn="ctr"/>
          <a:r>
            <a:rPr kumimoji="1" lang="ja-JP" altLang="en-US" sz="800">
              <a:latin typeface="ＭＳ ゴシック" panose="020B0609070205080204" pitchFamily="49" charset="-128"/>
              <a:ea typeface="ＭＳ ゴシック" panose="020B0609070205080204" pitchFamily="49" charset="-128"/>
            </a:rPr>
            <a:t>○月</a:t>
          </a:r>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日</a:t>
          </a:r>
          <a:endParaRPr kumimoji="1" lang="en-US" altLang="ja-JP" sz="800">
            <a:latin typeface="ＭＳ ゴシック" panose="020B0609070205080204" pitchFamily="49" charset="-128"/>
            <a:ea typeface="ＭＳ ゴシック" panose="020B0609070205080204" pitchFamily="49" charset="-128"/>
          </a:endParaRPr>
        </a:p>
        <a:p>
          <a:pPr algn="ctr"/>
          <a:r>
            <a:rPr kumimoji="1" lang="ja-JP" altLang="en-US" sz="800">
              <a:latin typeface="ＭＳ ゴシック" panose="020B0609070205080204" pitchFamily="49" charset="-128"/>
              <a:ea typeface="ＭＳ ゴシック" panose="020B0609070205080204" pitchFamily="49" charset="-128"/>
            </a:rPr>
            <a:t>受講料￥○○円</a:t>
          </a:r>
          <a:endParaRPr kumimoji="1" lang="en-US" altLang="ja-JP" sz="800">
            <a:latin typeface="ＭＳ ゴシック" panose="020B0609070205080204" pitchFamily="49" charset="-128"/>
            <a:ea typeface="ＭＳ ゴシック" panose="020B0609070205080204" pitchFamily="49" charset="-128"/>
          </a:endParaRPr>
        </a:p>
        <a:p>
          <a:pPr algn="ctr"/>
          <a:endParaRPr kumimoji="1" lang="en-US" altLang="ja-JP" sz="800">
            <a:latin typeface="ＭＳ ゴシック" panose="020B0609070205080204" pitchFamily="49" charset="-128"/>
            <a:ea typeface="ＭＳ ゴシック" panose="020B0609070205080204" pitchFamily="49" charset="-128"/>
          </a:endParaRPr>
        </a:p>
        <a:p>
          <a:pPr algn="l"/>
          <a:r>
            <a:rPr kumimoji="1" lang="ja-JP" altLang="en-US" sz="800">
              <a:latin typeface="ＭＳ ゴシック" panose="020B0609070205080204" pitchFamily="49" charset="-128"/>
              <a:ea typeface="ＭＳ ゴシック" panose="020B0609070205080204" pitchFamily="49" charset="-128"/>
            </a:rPr>
            <a:t>受講者：</a:t>
          </a:r>
          <a:endParaRPr kumimoji="1" lang="en-US" altLang="ja-JP" sz="800">
            <a:latin typeface="ＭＳ ゴシック" panose="020B0609070205080204" pitchFamily="49" charset="-128"/>
            <a:ea typeface="ＭＳ ゴシック" panose="020B0609070205080204" pitchFamily="49" charset="-128"/>
          </a:endParaRPr>
        </a:p>
        <a:p>
          <a:pPr algn="l"/>
          <a:r>
            <a:rPr kumimoji="1" lang="ja-JP" altLang="en-US" sz="800">
              <a:latin typeface="ＭＳ ゴシック" panose="020B0609070205080204" pitchFamily="49" charset="-128"/>
              <a:ea typeface="ＭＳ ゴシック" panose="020B0609070205080204" pitchFamily="49" charset="-128"/>
            </a:rPr>
            <a:t>○○　○○　様</a:t>
          </a:r>
        </a:p>
      </xdr:txBody>
    </xdr:sp>
    <xdr:clientData/>
  </xdr:twoCellAnchor>
  <xdr:oneCellAnchor>
    <xdr:from>
      <xdr:col>1</xdr:col>
      <xdr:colOff>466725</xdr:colOff>
      <xdr:row>31</xdr:row>
      <xdr:rowOff>95250</xdr:rowOff>
    </xdr:from>
    <xdr:ext cx="543739" cy="559192"/>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3486150" y="5457825"/>
          <a:ext cx="543739" cy="5591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a:latin typeface="ＭＳ ゴシック" panose="020B0609070205080204" pitchFamily="49" charset="-128"/>
              <a:ea typeface="ＭＳ ゴシック" panose="020B0609070205080204" pitchFamily="49" charset="-128"/>
            </a:rPr>
            <a:t>＋</a:t>
          </a:r>
        </a:p>
      </xdr:txBody>
    </xdr:sp>
    <xdr:clientData/>
  </xdr:oneCellAnchor>
  <xdr:oneCellAnchor>
    <xdr:from>
      <xdr:col>0</xdr:col>
      <xdr:colOff>2667001</xdr:colOff>
      <xdr:row>26</xdr:row>
      <xdr:rowOff>47624</xdr:rowOff>
    </xdr:from>
    <xdr:ext cx="2095500" cy="459100"/>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2667001" y="4552949"/>
          <a:ext cx="2095500" cy="45910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latin typeface="ＭＳ ゴシック" panose="020B0609070205080204" pitchFamily="49" charset="-128"/>
              <a:ea typeface="ＭＳ ゴシック" panose="020B0609070205080204" pitchFamily="49" charset="-128"/>
            </a:rPr>
            <a:t>印刷した書類に、</a:t>
          </a:r>
          <a:endParaRPr kumimoji="1" lang="en-US" altLang="ja-JP" sz="1100" b="1">
            <a:latin typeface="ＭＳ ゴシック" panose="020B0609070205080204" pitchFamily="49" charset="-128"/>
            <a:ea typeface="ＭＳ ゴシック" panose="020B0609070205080204" pitchFamily="49" charset="-128"/>
          </a:endParaRPr>
        </a:p>
        <a:p>
          <a:r>
            <a:rPr kumimoji="1" lang="ja-JP" altLang="en-US" sz="1100" b="1">
              <a:latin typeface="ＭＳ ゴシック" panose="020B0609070205080204" pitchFamily="49" charset="-128"/>
              <a:ea typeface="ＭＳ ゴシック" panose="020B0609070205080204" pitchFamily="49" charset="-128"/>
            </a:rPr>
            <a:t>必要な添付資料を添えて提出</a:t>
          </a:r>
        </a:p>
      </xdr:txBody>
    </xdr:sp>
    <xdr:clientData/>
  </xdr:oneCellAnchor>
  <xdr:oneCellAnchor>
    <xdr:from>
      <xdr:col>0</xdr:col>
      <xdr:colOff>9525</xdr:colOff>
      <xdr:row>28</xdr:row>
      <xdr:rowOff>19049</xdr:rowOff>
    </xdr:from>
    <xdr:ext cx="2009775" cy="425758"/>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9525" y="4867274"/>
          <a:ext cx="2009775" cy="425758"/>
        </a:xfrm>
        <a:prstGeom prst="rect">
          <a:avLst/>
        </a:prstGeom>
        <a:solidFill>
          <a:schemeClr val="bg1"/>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000" b="0">
              <a:latin typeface="ＭＳ ゴシック" panose="020B0609070205080204" pitchFamily="49" charset="-128"/>
              <a:ea typeface="ＭＳ ゴシック" panose="020B0609070205080204" pitchFamily="49" charset="-128"/>
            </a:rPr>
            <a:t>ＰＤＦデータに変換して</a:t>
          </a:r>
          <a:endParaRPr kumimoji="1" lang="en-US" altLang="ja-JP" sz="1000" b="0">
            <a:latin typeface="ＭＳ ゴシック" panose="020B0609070205080204" pitchFamily="49" charset="-128"/>
            <a:ea typeface="ＭＳ ゴシック" panose="020B0609070205080204" pitchFamily="49" charset="-128"/>
          </a:endParaRPr>
        </a:p>
        <a:p>
          <a:r>
            <a:rPr kumimoji="1" lang="ja-JP" altLang="en-US" sz="1000" b="0">
              <a:latin typeface="ＭＳ ゴシック" panose="020B0609070205080204" pitchFamily="49" charset="-128"/>
              <a:ea typeface="ＭＳ ゴシック" panose="020B0609070205080204" pitchFamily="49" charset="-128"/>
            </a:rPr>
            <a:t>電子メールでの提出も可能です</a:t>
          </a:r>
        </a:p>
      </xdr:txBody>
    </xdr:sp>
    <xdr:clientData/>
  </xdr:oneCellAnchor>
  <xdr:twoCellAnchor>
    <xdr:from>
      <xdr:col>0</xdr:col>
      <xdr:colOff>933450</xdr:colOff>
      <xdr:row>30</xdr:row>
      <xdr:rowOff>142875</xdr:rowOff>
    </xdr:from>
    <xdr:to>
      <xdr:col>0</xdr:col>
      <xdr:colOff>1400175</xdr:colOff>
      <xdr:row>34</xdr:row>
      <xdr:rowOff>66675</xdr:rowOff>
    </xdr:to>
    <xdr:sp macro="" textlink="">
      <xdr:nvSpPr>
        <xdr:cNvPr id="54" name="正方形/長方形 53">
          <a:extLst>
            <a:ext uri="{FF2B5EF4-FFF2-40B4-BE49-F238E27FC236}">
              <a16:creationId xmlns:a16="http://schemas.microsoft.com/office/drawing/2014/main" id="{00000000-0008-0000-0000-000036000000}"/>
            </a:ext>
          </a:extLst>
        </xdr:cNvPr>
        <xdr:cNvSpPr/>
      </xdr:nvSpPr>
      <xdr:spPr>
        <a:xfrm>
          <a:off x="933450" y="5334000"/>
          <a:ext cx="466725" cy="609600"/>
        </a:xfrm>
        <a:prstGeom prst="rect">
          <a:avLst/>
        </a:prstGeom>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600">
              <a:latin typeface="ＭＳ ゴシック" panose="020B0609070205080204" pitchFamily="49" charset="-128"/>
              <a:ea typeface="ＭＳ ゴシック" panose="020B0609070205080204" pitchFamily="49" charset="-128"/>
            </a:rPr>
            <a:t>申請書</a:t>
          </a:r>
        </a:p>
      </xdr:txBody>
    </xdr:sp>
    <xdr:clientData/>
  </xdr:twoCellAnchor>
  <xdr:twoCellAnchor>
    <xdr:from>
      <xdr:col>0</xdr:col>
      <xdr:colOff>997625</xdr:colOff>
      <xdr:row>31</xdr:row>
      <xdr:rowOff>142875</xdr:rowOff>
    </xdr:from>
    <xdr:to>
      <xdr:col>0</xdr:col>
      <xdr:colOff>1353503</xdr:colOff>
      <xdr:row>32</xdr:row>
      <xdr:rowOff>92075</xdr:rowOff>
    </xdr:to>
    <xdr:sp macro="" textlink="">
      <xdr:nvSpPr>
        <xdr:cNvPr id="55" name="正方形/長方形 54">
          <a:extLst>
            <a:ext uri="{FF2B5EF4-FFF2-40B4-BE49-F238E27FC236}">
              <a16:creationId xmlns:a16="http://schemas.microsoft.com/office/drawing/2014/main" id="{00000000-0008-0000-0000-000037000000}"/>
            </a:ext>
          </a:extLst>
        </xdr:cNvPr>
        <xdr:cNvSpPr/>
      </xdr:nvSpPr>
      <xdr:spPr>
        <a:xfrm>
          <a:off x="997625" y="5505450"/>
          <a:ext cx="355878" cy="1206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997625</xdr:colOff>
      <xdr:row>32</xdr:row>
      <xdr:rowOff>92075</xdr:rowOff>
    </xdr:from>
    <xdr:to>
      <xdr:col>0</xdr:col>
      <xdr:colOff>1353503</xdr:colOff>
      <xdr:row>33</xdr:row>
      <xdr:rowOff>41275</xdr:rowOff>
    </xdr:to>
    <xdr:sp macro="" textlink="">
      <xdr:nvSpPr>
        <xdr:cNvPr id="56" name="正方形/長方形 55">
          <a:extLst>
            <a:ext uri="{FF2B5EF4-FFF2-40B4-BE49-F238E27FC236}">
              <a16:creationId xmlns:a16="http://schemas.microsoft.com/office/drawing/2014/main" id="{00000000-0008-0000-0000-000038000000}"/>
            </a:ext>
          </a:extLst>
        </xdr:cNvPr>
        <xdr:cNvSpPr/>
      </xdr:nvSpPr>
      <xdr:spPr>
        <a:xfrm>
          <a:off x="997625" y="5626100"/>
          <a:ext cx="355878" cy="12065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485774</xdr:colOff>
      <xdr:row>31</xdr:row>
      <xdr:rowOff>161924</xdr:rowOff>
    </xdr:from>
    <xdr:to>
      <xdr:col>0</xdr:col>
      <xdr:colOff>1209675</xdr:colOff>
      <xdr:row>35</xdr:row>
      <xdr:rowOff>19050</xdr:rowOff>
    </xdr:to>
    <xdr:grpSp>
      <xdr:nvGrpSpPr>
        <xdr:cNvPr id="48" name="グループ化 47">
          <a:extLst>
            <a:ext uri="{FF2B5EF4-FFF2-40B4-BE49-F238E27FC236}">
              <a16:creationId xmlns:a16="http://schemas.microsoft.com/office/drawing/2014/main" id="{00000000-0008-0000-0000-000030000000}"/>
            </a:ext>
          </a:extLst>
        </xdr:cNvPr>
        <xdr:cNvGrpSpPr/>
      </xdr:nvGrpSpPr>
      <xdr:grpSpPr>
        <a:xfrm>
          <a:off x="485774" y="5524499"/>
          <a:ext cx="723901" cy="542926"/>
          <a:chOff x="304799" y="5819772"/>
          <a:chExt cx="1041888" cy="742953"/>
        </a:xfrm>
      </xdr:grpSpPr>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304800" y="5819775"/>
            <a:ext cx="1028700" cy="742950"/>
          </a:xfrm>
          <a:prstGeom prst="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二等辺三角形 46">
            <a:extLst>
              <a:ext uri="{FF2B5EF4-FFF2-40B4-BE49-F238E27FC236}">
                <a16:creationId xmlns:a16="http://schemas.microsoft.com/office/drawing/2014/main" id="{00000000-0008-0000-0000-00002F000000}"/>
              </a:ext>
            </a:extLst>
          </xdr:cNvPr>
          <xdr:cNvSpPr/>
        </xdr:nvSpPr>
        <xdr:spPr>
          <a:xfrm flipV="1">
            <a:off x="304799" y="5819772"/>
            <a:ext cx="1041888" cy="452737"/>
          </a:xfrm>
          <a:prstGeom prst="triangle">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11</xdr:row>
      <xdr:rowOff>9525</xdr:rowOff>
    </xdr:from>
    <xdr:to>
      <xdr:col>1</xdr:col>
      <xdr:colOff>419100</xdr:colOff>
      <xdr:row>11</xdr:row>
      <xdr:rowOff>257175</xdr:rowOff>
    </xdr:to>
    <xdr:sp macro="" textlink="">
      <xdr:nvSpPr>
        <xdr:cNvPr id="2" name="Oval 1">
          <a:extLst>
            <a:ext uri="{FF2B5EF4-FFF2-40B4-BE49-F238E27FC236}">
              <a16:creationId xmlns:a16="http://schemas.microsoft.com/office/drawing/2014/main" id="{00000000-0008-0000-0500-000002000000}"/>
            </a:ext>
          </a:extLst>
        </xdr:cNvPr>
        <xdr:cNvSpPr>
          <a:spLocks noChangeArrowheads="1"/>
        </xdr:cNvSpPr>
      </xdr:nvSpPr>
      <xdr:spPr bwMode="auto">
        <a:xfrm>
          <a:off x="857250" y="1381125"/>
          <a:ext cx="247650" cy="161925"/>
        </a:xfrm>
        <a:prstGeom prst="ellipse">
          <a:avLst/>
        </a:prstGeom>
        <a:solidFill>
          <a:srgbClr val="FFFFFF">
            <a:alpha val="0"/>
          </a:srgbClr>
        </a:solidFill>
        <a:ln w="9525">
          <a:solidFill>
            <a:srgbClr val="000000"/>
          </a:solidFill>
          <a:round/>
          <a:headEnd/>
          <a:tailEnd/>
        </a:ln>
      </xdr:spPr>
    </xdr:sp>
    <xdr:clientData/>
  </xdr:twoCellAnchor>
  <xdr:twoCellAnchor>
    <xdr:from>
      <xdr:col>1</xdr:col>
      <xdr:colOff>561975</xdr:colOff>
      <xdr:row>12</xdr:row>
      <xdr:rowOff>95250</xdr:rowOff>
    </xdr:from>
    <xdr:to>
      <xdr:col>1</xdr:col>
      <xdr:colOff>809625</xdr:colOff>
      <xdr:row>12</xdr:row>
      <xdr:rowOff>342900</xdr:rowOff>
    </xdr:to>
    <xdr:sp macro="" textlink="">
      <xdr:nvSpPr>
        <xdr:cNvPr id="3" name="Oval 2">
          <a:extLst>
            <a:ext uri="{FF2B5EF4-FFF2-40B4-BE49-F238E27FC236}">
              <a16:creationId xmlns:a16="http://schemas.microsoft.com/office/drawing/2014/main" id="{00000000-0008-0000-0500-000003000000}"/>
            </a:ext>
          </a:extLst>
        </xdr:cNvPr>
        <xdr:cNvSpPr>
          <a:spLocks noChangeArrowheads="1"/>
        </xdr:cNvSpPr>
      </xdr:nvSpPr>
      <xdr:spPr bwMode="auto">
        <a:xfrm>
          <a:off x="1247775" y="1638300"/>
          <a:ext cx="123825" cy="76200"/>
        </a:xfrm>
        <a:prstGeom prst="ellipse">
          <a:avLst/>
        </a:prstGeom>
        <a:solidFill>
          <a:srgbClr val="FFFFFF">
            <a:alpha val="0"/>
          </a:srgbClr>
        </a:solidFill>
        <a:ln w="9525">
          <a:solidFill>
            <a:srgbClr val="000000"/>
          </a:solidFill>
          <a:round/>
          <a:headEnd/>
          <a:tailEnd/>
        </a:ln>
      </xdr:spPr>
    </xdr:sp>
    <xdr:clientData/>
  </xdr:twoCellAnchor>
  <xdr:twoCellAnchor>
    <xdr:from>
      <xdr:col>1</xdr:col>
      <xdr:colOff>161925</xdr:colOff>
      <xdr:row>14</xdr:row>
      <xdr:rowOff>19050</xdr:rowOff>
    </xdr:from>
    <xdr:to>
      <xdr:col>1</xdr:col>
      <xdr:colOff>409575</xdr:colOff>
      <xdr:row>14</xdr:row>
      <xdr:rowOff>266700</xdr:rowOff>
    </xdr:to>
    <xdr:sp macro="" textlink="">
      <xdr:nvSpPr>
        <xdr:cNvPr id="4" name="Oval 3">
          <a:extLst>
            <a:ext uri="{FF2B5EF4-FFF2-40B4-BE49-F238E27FC236}">
              <a16:creationId xmlns:a16="http://schemas.microsoft.com/office/drawing/2014/main" id="{00000000-0008-0000-0500-000004000000}"/>
            </a:ext>
          </a:extLst>
        </xdr:cNvPr>
        <xdr:cNvSpPr>
          <a:spLocks noChangeArrowheads="1"/>
        </xdr:cNvSpPr>
      </xdr:nvSpPr>
      <xdr:spPr bwMode="auto">
        <a:xfrm>
          <a:off x="847725" y="1905000"/>
          <a:ext cx="247650" cy="152400"/>
        </a:xfrm>
        <a:prstGeom prst="ellipse">
          <a:avLst/>
        </a:prstGeom>
        <a:solidFill>
          <a:srgbClr val="FFFFFF">
            <a:alpha val="0"/>
          </a:srgbClr>
        </a:solid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95"/>
  <sheetViews>
    <sheetView tabSelected="1" topLeftCell="A57" workbookViewId="0">
      <selection activeCell="A67" sqref="A67:B67"/>
    </sheetView>
  </sheetViews>
  <sheetFormatPr defaultColWidth="9" defaultRowHeight="13.5" x14ac:dyDescent="0.4"/>
  <cols>
    <col min="1" max="1" width="39.625" style="1" customWidth="1"/>
    <col min="2" max="2" width="27.5" style="1" bestFit="1" customWidth="1"/>
    <col min="3" max="11" width="18" style="1" customWidth="1"/>
    <col min="12" max="16384" width="9" style="1"/>
  </cols>
  <sheetData>
    <row r="1" spans="1:1" ht="17.25" x14ac:dyDescent="0.4">
      <c r="A1" s="52" t="s">
        <v>279</v>
      </c>
    </row>
    <row r="2" spans="1:1" x14ac:dyDescent="0.4">
      <c r="A2" s="1" t="s">
        <v>162</v>
      </c>
    </row>
    <row r="3" spans="1:1" x14ac:dyDescent="0.4">
      <c r="A3" s="1" t="s">
        <v>163</v>
      </c>
    </row>
    <row r="4" spans="1:1" x14ac:dyDescent="0.4">
      <c r="A4" s="1" t="s">
        <v>160</v>
      </c>
    </row>
    <row r="5" spans="1:1" x14ac:dyDescent="0.4">
      <c r="A5" s="1" t="s">
        <v>161</v>
      </c>
    </row>
    <row r="38" spans="1:2" x14ac:dyDescent="0.4">
      <c r="A38" s="139"/>
      <c r="B38" s="139"/>
    </row>
    <row r="39" spans="1:2" x14ac:dyDescent="0.4">
      <c r="A39" s="139" t="s">
        <v>276</v>
      </c>
      <c r="B39" s="139"/>
    </row>
    <row r="40" spans="1:2" ht="40.5" customHeight="1" x14ac:dyDescent="0.4">
      <c r="A40" s="140" t="s">
        <v>281</v>
      </c>
      <c r="B40" s="140"/>
    </row>
    <row r="41" spans="1:2" x14ac:dyDescent="0.4">
      <c r="A41" s="139" t="s">
        <v>277</v>
      </c>
      <c r="B41" s="139"/>
    </row>
    <row r="42" spans="1:2" ht="18.75" x14ac:dyDescent="0.4">
      <c r="A42" s="141" t="s">
        <v>275</v>
      </c>
      <c r="B42" s="141"/>
    </row>
    <row r="44" spans="1:2" ht="18" thickBot="1" x14ac:dyDescent="0.45">
      <c r="A44" s="52" t="s">
        <v>140</v>
      </c>
    </row>
    <row r="45" spans="1:2" ht="18" thickTop="1" x14ac:dyDescent="0.4">
      <c r="A45" s="174" t="s">
        <v>278</v>
      </c>
      <c r="B45" s="175"/>
    </row>
    <row r="46" spans="1:2" x14ac:dyDescent="0.4">
      <c r="A46" s="170" t="s">
        <v>269</v>
      </c>
      <c r="B46" s="171"/>
    </row>
    <row r="47" spans="1:2" ht="13.5" customHeight="1" x14ac:dyDescent="0.4">
      <c r="A47" s="168" t="s">
        <v>270</v>
      </c>
      <c r="B47" s="169"/>
    </row>
    <row r="48" spans="1:2" ht="13.5" customHeight="1" x14ac:dyDescent="0.4">
      <c r="A48" s="168" t="s">
        <v>271</v>
      </c>
      <c r="B48" s="169"/>
    </row>
    <row r="49" spans="1:2" ht="138" customHeight="1" x14ac:dyDescent="0.4">
      <c r="A49" s="168" t="s">
        <v>298</v>
      </c>
      <c r="B49" s="169"/>
    </row>
    <row r="50" spans="1:2" ht="13.5" customHeight="1" x14ac:dyDescent="0.4">
      <c r="A50" s="168" t="s">
        <v>272</v>
      </c>
      <c r="B50" s="169"/>
    </row>
    <row r="51" spans="1:2" ht="27" customHeight="1" x14ac:dyDescent="0.4">
      <c r="A51" s="168" t="s">
        <v>274</v>
      </c>
      <c r="B51" s="169"/>
    </row>
    <row r="52" spans="1:2" ht="27" customHeight="1" x14ac:dyDescent="0.4">
      <c r="A52" s="168" t="s">
        <v>299</v>
      </c>
      <c r="B52" s="169"/>
    </row>
    <row r="53" spans="1:2" ht="13.5" customHeight="1" x14ac:dyDescent="0.4">
      <c r="A53" s="168" t="s">
        <v>273</v>
      </c>
      <c r="B53" s="169"/>
    </row>
    <row r="54" spans="1:2" ht="27" customHeight="1" thickBot="1" x14ac:dyDescent="0.45">
      <c r="A54" s="172" t="s">
        <v>286</v>
      </c>
      <c r="B54" s="173"/>
    </row>
    <row r="55" spans="1:2" ht="14.25" thickTop="1" x14ac:dyDescent="0.4">
      <c r="A55" s="138"/>
    </row>
    <row r="56" spans="1:2" x14ac:dyDescent="0.4">
      <c r="A56" s="1" t="s">
        <v>164</v>
      </c>
    </row>
    <row r="57" spans="1:2" x14ac:dyDescent="0.4">
      <c r="A57" s="160" t="s">
        <v>297</v>
      </c>
      <c r="B57" s="161"/>
    </row>
    <row r="58" spans="1:2" x14ac:dyDescent="0.4">
      <c r="A58" s="156" t="s">
        <v>141</v>
      </c>
      <c r="B58" s="157"/>
    </row>
    <row r="59" spans="1:2" x14ac:dyDescent="0.4">
      <c r="A59" s="156" t="s">
        <v>142</v>
      </c>
      <c r="B59" s="157"/>
    </row>
    <row r="60" spans="1:2" x14ac:dyDescent="0.4">
      <c r="A60" s="156" t="s">
        <v>143</v>
      </c>
      <c r="B60" s="157"/>
    </row>
    <row r="61" spans="1:2" x14ac:dyDescent="0.4">
      <c r="A61" s="156" t="s">
        <v>144</v>
      </c>
      <c r="B61" s="157"/>
    </row>
    <row r="62" spans="1:2" x14ac:dyDescent="0.4">
      <c r="A62" s="156" t="s">
        <v>145</v>
      </c>
      <c r="B62" s="157"/>
    </row>
    <row r="63" spans="1:2" ht="29.25" customHeight="1" x14ac:dyDescent="0.4">
      <c r="A63" s="297" t="s">
        <v>300</v>
      </c>
      <c r="B63" s="298"/>
    </row>
    <row r="64" spans="1:2" x14ac:dyDescent="0.4">
      <c r="A64" s="1" t="s">
        <v>147</v>
      </c>
    </row>
    <row r="65" spans="1:2" x14ac:dyDescent="0.4">
      <c r="A65" s="1" t="s">
        <v>157</v>
      </c>
    </row>
    <row r="66" spans="1:2" x14ac:dyDescent="0.4">
      <c r="A66" s="1" t="s">
        <v>148</v>
      </c>
    </row>
    <row r="67" spans="1:2" ht="27" customHeight="1" x14ac:dyDescent="0.4">
      <c r="A67" s="158" t="s">
        <v>301</v>
      </c>
      <c r="B67" s="159"/>
    </row>
    <row r="68" spans="1:2" x14ac:dyDescent="0.4">
      <c r="A68" s="162" t="s">
        <v>149</v>
      </c>
      <c r="B68" s="163"/>
    </row>
    <row r="69" spans="1:2" x14ac:dyDescent="0.4">
      <c r="A69" s="162" t="s">
        <v>150</v>
      </c>
      <c r="B69" s="163"/>
    </row>
    <row r="70" spans="1:2" x14ac:dyDescent="0.4">
      <c r="A70" s="162" t="s">
        <v>151</v>
      </c>
      <c r="B70" s="163"/>
    </row>
    <row r="71" spans="1:2" x14ac:dyDescent="0.4">
      <c r="A71" s="164" t="s">
        <v>152</v>
      </c>
      <c r="B71" s="165"/>
    </row>
    <row r="72" spans="1:2" x14ac:dyDescent="0.4">
      <c r="A72" s="166" t="s">
        <v>153</v>
      </c>
      <c r="B72" s="167"/>
    </row>
    <row r="73" spans="1:2" x14ac:dyDescent="0.4">
      <c r="A73" s="1" t="s">
        <v>154</v>
      </c>
    </row>
    <row r="74" spans="1:2" x14ac:dyDescent="0.4">
      <c r="A74" s="1" t="s">
        <v>158</v>
      </c>
    </row>
    <row r="75" spans="1:2" x14ac:dyDescent="0.4">
      <c r="A75" s="1" t="s">
        <v>154</v>
      </c>
    </row>
    <row r="76" spans="1:2" x14ac:dyDescent="0.4">
      <c r="A76" s="154" t="s">
        <v>258</v>
      </c>
      <c r="B76" s="155"/>
    </row>
    <row r="77" spans="1:2" x14ac:dyDescent="0.4">
      <c r="A77" s="148" t="s">
        <v>155</v>
      </c>
      <c r="B77" s="149"/>
    </row>
    <row r="78" spans="1:2" x14ac:dyDescent="0.4">
      <c r="A78" s="150" t="s">
        <v>156</v>
      </c>
      <c r="B78" s="151"/>
    </row>
    <row r="79" spans="1:2" x14ac:dyDescent="0.4">
      <c r="A79" s="152" t="s">
        <v>282</v>
      </c>
      <c r="B79" s="153"/>
    </row>
    <row r="80" spans="1:2" x14ac:dyDescent="0.4">
      <c r="A80" s="1" t="s">
        <v>154</v>
      </c>
    </row>
    <row r="81" spans="1:2" x14ac:dyDescent="0.4">
      <c r="A81" s="1" t="s">
        <v>159</v>
      </c>
    </row>
    <row r="82" spans="1:2" ht="14.25" thickBot="1" x14ac:dyDescent="0.45"/>
    <row r="83" spans="1:2" ht="24.75" thickBot="1" x14ac:dyDescent="0.45">
      <c r="A83" s="70" t="s">
        <v>146</v>
      </c>
      <c r="B83" s="53"/>
    </row>
    <row r="84" spans="1:2" x14ac:dyDescent="0.4">
      <c r="A84" s="55" t="s">
        <v>1</v>
      </c>
      <c r="B84" s="56"/>
    </row>
    <row r="85" spans="1:2" ht="36" x14ac:dyDescent="0.4">
      <c r="A85" s="57" t="s">
        <v>165</v>
      </c>
      <c r="B85" s="114"/>
    </row>
    <row r="86" spans="1:2" ht="36" x14ac:dyDescent="0.4">
      <c r="A86" s="57" t="s">
        <v>166</v>
      </c>
      <c r="B86" s="114"/>
    </row>
    <row r="87" spans="1:2" ht="24.75" x14ac:dyDescent="0.4">
      <c r="A87" s="57" t="s">
        <v>17</v>
      </c>
      <c r="B87" s="110"/>
    </row>
    <row r="88" spans="1:2" ht="24.75" x14ac:dyDescent="0.4">
      <c r="A88" s="57" t="s">
        <v>167</v>
      </c>
      <c r="B88" s="110"/>
    </row>
    <row r="89" spans="1:2" ht="24.75" x14ac:dyDescent="0.4">
      <c r="A89" s="58" t="s">
        <v>12</v>
      </c>
      <c r="B89" s="123"/>
    </row>
    <row r="90" spans="1:2" ht="25.5" thickBot="1" x14ac:dyDescent="0.45">
      <c r="A90" s="59" t="s">
        <v>13</v>
      </c>
      <c r="B90" s="111"/>
    </row>
    <row r="91" spans="1:2" x14ac:dyDescent="0.4">
      <c r="A91" s="55" t="s">
        <v>5</v>
      </c>
      <c r="B91" s="56"/>
    </row>
    <row r="92" spans="1:2" ht="36.75" customHeight="1" x14ac:dyDescent="0.4">
      <c r="A92" s="57" t="s">
        <v>192</v>
      </c>
      <c r="B92" s="110"/>
    </row>
    <row r="93" spans="1:2" ht="24.75" x14ac:dyDescent="0.4">
      <c r="A93" s="57" t="s">
        <v>14</v>
      </c>
      <c r="B93" s="110"/>
    </row>
    <row r="94" spans="1:2" ht="22.5" x14ac:dyDescent="0.4">
      <c r="A94" s="61" t="s">
        <v>292</v>
      </c>
      <c r="B94" s="122"/>
    </row>
    <row r="95" spans="1:2" ht="22.5" x14ac:dyDescent="0.4">
      <c r="A95" s="61" t="s">
        <v>293</v>
      </c>
      <c r="B95" s="122"/>
    </row>
    <row r="96" spans="1:2" ht="23.25" thickBot="1" x14ac:dyDescent="0.45">
      <c r="A96" s="61" t="s">
        <v>294</v>
      </c>
      <c r="B96" s="122"/>
    </row>
    <row r="97" spans="1:11" ht="69.75" x14ac:dyDescent="0.4">
      <c r="A97" s="64" t="s">
        <v>195</v>
      </c>
      <c r="B97" s="65" t="s">
        <v>178</v>
      </c>
      <c r="C97" s="66" t="s">
        <v>179</v>
      </c>
      <c r="D97" s="66" t="s">
        <v>180</v>
      </c>
      <c r="E97" s="66" t="s">
        <v>181</v>
      </c>
      <c r="F97" s="66" t="s">
        <v>182</v>
      </c>
      <c r="G97" s="66" t="s">
        <v>183</v>
      </c>
      <c r="H97" s="66" t="s">
        <v>184</v>
      </c>
      <c r="I97" s="66" t="s">
        <v>185</v>
      </c>
      <c r="J97" s="66" t="s">
        <v>186</v>
      </c>
      <c r="K97" s="56" t="s">
        <v>187</v>
      </c>
    </row>
    <row r="98" spans="1:11" x14ac:dyDescent="0.4">
      <c r="A98" s="57" t="s">
        <v>9</v>
      </c>
      <c r="B98" s="113"/>
      <c r="C98" s="113"/>
      <c r="D98" s="113"/>
      <c r="E98" s="113"/>
      <c r="F98" s="113"/>
      <c r="G98" s="113"/>
      <c r="H98" s="113"/>
      <c r="I98" s="113"/>
      <c r="J98" s="113"/>
      <c r="K98" s="114"/>
    </row>
    <row r="99" spans="1:11" x14ac:dyDescent="0.4">
      <c r="A99" s="60" t="s">
        <v>6</v>
      </c>
      <c r="B99" s="113"/>
      <c r="C99" s="113"/>
      <c r="D99" s="113"/>
      <c r="E99" s="113"/>
      <c r="F99" s="113"/>
      <c r="G99" s="113"/>
      <c r="H99" s="113"/>
      <c r="I99" s="113"/>
      <c r="J99" s="113"/>
      <c r="K99" s="114"/>
    </row>
    <row r="100" spans="1:11" ht="58.5" x14ac:dyDescent="0.4">
      <c r="A100" s="57" t="s">
        <v>114</v>
      </c>
      <c r="B100" s="113"/>
      <c r="C100" s="113"/>
      <c r="D100" s="113"/>
      <c r="E100" s="113"/>
      <c r="F100" s="113"/>
      <c r="G100" s="113"/>
      <c r="H100" s="113"/>
      <c r="I100" s="113"/>
      <c r="J100" s="113"/>
      <c r="K100" s="114"/>
    </row>
    <row r="101" spans="1:11" x14ac:dyDescent="0.4">
      <c r="A101" s="67" t="s">
        <v>11</v>
      </c>
      <c r="B101" s="113"/>
      <c r="C101" s="113"/>
      <c r="D101" s="113"/>
      <c r="E101" s="113"/>
      <c r="F101" s="113"/>
      <c r="G101" s="113"/>
      <c r="H101" s="113"/>
      <c r="I101" s="113"/>
      <c r="J101" s="113"/>
      <c r="K101" s="114"/>
    </row>
    <row r="102" spans="1:11" x14ac:dyDescent="0.4">
      <c r="A102" s="60" t="s">
        <v>4</v>
      </c>
      <c r="B102" s="113"/>
      <c r="C102" s="113"/>
      <c r="D102" s="113"/>
      <c r="E102" s="113"/>
      <c r="F102" s="113"/>
      <c r="G102" s="113"/>
      <c r="H102" s="113"/>
      <c r="I102" s="113"/>
      <c r="J102" s="113"/>
      <c r="K102" s="114"/>
    </row>
    <row r="103" spans="1:11" ht="27" customHeight="1" x14ac:dyDescent="0.4">
      <c r="A103" s="57" t="s">
        <v>191</v>
      </c>
      <c r="B103" s="113"/>
      <c r="C103" s="113"/>
      <c r="D103" s="113"/>
      <c r="E103" s="113"/>
      <c r="F103" s="113"/>
      <c r="G103" s="113"/>
      <c r="H103" s="113"/>
      <c r="I103" s="113"/>
      <c r="J103" s="113"/>
      <c r="K103" s="114"/>
    </row>
    <row r="104" spans="1:11" x14ac:dyDescent="0.4">
      <c r="A104" s="60" t="s">
        <v>7</v>
      </c>
      <c r="B104" s="115"/>
      <c r="C104" s="115"/>
      <c r="D104" s="115"/>
      <c r="E104" s="115"/>
      <c r="F104" s="115"/>
      <c r="G104" s="115"/>
      <c r="H104" s="115"/>
      <c r="I104" s="115"/>
      <c r="J104" s="115"/>
      <c r="K104" s="110"/>
    </row>
    <row r="105" spans="1:11" x14ac:dyDescent="0.4">
      <c r="A105" s="60" t="s">
        <v>8</v>
      </c>
      <c r="B105" s="115"/>
      <c r="C105" s="115"/>
      <c r="D105" s="115"/>
      <c r="E105" s="115"/>
      <c r="F105" s="115"/>
      <c r="G105" s="115"/>
      <c r="H105" s="115"/>
      <c r="I105" s="115"/>
      <c r="J105" s="115"/>
      <c r="K105" s="110"/>
    </row>
    <row r="106" spans="1:11" ht="36" x14ac:dyDescent="0.4">
      <c r="A106" s="57" t="s">
        <v>15</v>
      </c>
      <c r="B106" s="116"/>
      <c r="C106" s="116"/>
      <c r="D106" s="116"/>
      <c r="E106" s="116"/>
      <c r="F106" s="116"/>
      <c r="G106" s="116"/>
      <c r="H106" s="116"/>
      <c r="I106" s="116"/>
      <c r="J106" s="116"/>
      <c r="K106" s="117"/>
    </row>
    <row r="107" spans="1:11" x14ac:dyDescent="0.4">
      <c r="A107" s="60" t="s">
        <v>10</v>
      </c>
      <c r="B107" s="116"/>
      <c r="C107" s="116"/>
      <c r="D107" s="116"/>
      <c r="E107" s="116"/>
      <c r="F107" s="116"/>
      <c r="G107" s="116"/>
      <c r="H107" s="116"/>
      <c r="I107" s="116"/>
      <c r="J107" s="116"/>
      <c r="K107" s="117"/>
    </row>
    <row r="108" spans="1:11" ht="36" x14ac:dyDescent="0.4">
      <c r="A108" s="57" t="s">
        <v>133</v>
      </c>
      <c r="B108" s="118"/>
      <c r="C108" s="118"/>
      <c r="D108" s="118"/>
      <c r="E108" s="118"/>
      <c r="F108" s="118"/>
      <c r="G108" s="118"/>
      <c r="H108" s="118"/>
      <c r="I108" s="118"/>
      <c r="J108" s="118"/>
      <c r="K108" s="119"/>
    </row>
    <row r="109" spans="1:11" ht="36.75" thickBot="1" x14ac:dyDescent="0.45">
      <c r="A109" s="68" t="s">
        <v>134</v>
      </c>
      <c r="B109" s="120"/>
      <c r="C109" s="120"/>
      <c r="D109" s="120"/>
      <c r="E109" s="120"/>
      <c r="F109" s="120"/>
      <c r="G109" s="120"/>
      <c r="H109" s="120"/>
      <c r="I109" s="120"/>
      <c r="J109" s="120"/>
      <c r="K109" s="121"/>
    </row>
    <row r="110" spans="1:11" ht="36.75" thickBot="1" x14ac:dyDescent="0.45">
      <c r="A110" s="54" t="s">
        <v>16</v>
      </c>
      <c r="B110" s="112"/>
      <c r="C110" s="71" t="str">
        <f>IF(SUM(B180:K180)&gt;0,"★エラー★受講終了日が受講開始日より前の日付になっている人がいます。年度等をご確認ください。","")&amp;IF(AND(B93="職員を研修へ派遣",SUM(B183:K183)&gt;0),"★エラー★職員を派遣する研修のうち「その他」の研修で、1人当たり2万円未満のものは対象外です。","")&amp;IF(B110&lt;&gt;"",IF(AND(B110&gt;MIN(B178:K178)-1,OR(MONTH(MIN(B178:K178))&lt;&gt;4,DAY(MIN(B178:K178))&gt;1)),"★エラー★当該補助金は事前申請が必要です。","")&amp;IF(TEXT(IF(MONTH(作成補助シート!B110)&lt;=3,DATE(YEAR(作成補助シート!B110)-1,MONTH(作成補助シート!B110),DAY(作成補助シート!B110)),作成補助シート!B110),"ggge")&lt;&gt;TEXT(IF(MONTH(MIN(B178:K178))&lt;=3,DATE(YEAR(MIN(B178:K178))-1,MONTH(MIN(B178:K178)),DAY(MIN(B178:K178))),MIN(B178:K178)),"ggge"),"★エラー★研修開始日と申請日の年度が異なります。","")&amp;IF(TEXT(IF(MONTH(作成補助シート!B110)&lt;=3,DATE(YEAR(作成補助シート!B110)-1,MONTH(作成補助シート!B110),DAY(作成補助シート!B110)),作成補助シート!B110),"ggge")&lt;&gt;TEXT(IF(MONTH(MAX(B179:K179))&lt;=3,DATE(YEAR(MAX(B179:K179))-1,MONTH(MAX(B179:K179)),DAY(MAX(B179:K179))),MAX(B179:K179)),"ggge"),"★エラー★研修終了日と申請日の年度が異なります。",""),"")&amp;IF(OR(B85="",B86="",B87="",B88="",B92="",B93="",B98="",B99="",B100="",B102="",B103="",B104="",B105="",B106="",B107="",B110="",AND(B93="外部講師を招いて行う研修",B94="",B95="",B96=""),AND(B93="職員を研修へ派遣",B108="",B109=""),AND(B100="その他",B101="")),"未入力の項目があります。","")</f>
        <v>未入力の項目があります。</v>
      </c>
      <c r="D110" s="69"/>
      <c r="E110" s="69"/>
    </row>
    <row r="111" spans="1:11" x14ac:dyDescent="0.4">
      <c r="A111" s="1" t="str">
        <f>IF(C110="","以上で①の入力は完了です。各申請書を印刷してください。","")</f>
        <v/>
      </c>
    </row>
    <row r="112" spans="1:11" ht="18.75" x14ac:dyDescent="0.4">
      <c r="A112" s="72" t="str">
        <f>IF(A$111&lt;&gt;"",HYPERLINK("#補助金等交付申請書!A1","補助金等交付申請書"),"")</f>
        <v/>
      </c>
    </row>
    <row r="113" spans="1:3" ht="18.75" x14ac:dyDescent="0.4">
      <c r="A113" s="72" t="str">
        <f>IF(A$111&lt;&gt;"",HYPERLINK("#補助事業等計画書!A1","補助事業等計画書"),"")</f>
        <v/>
      </c>
    </row>
    <row r="114" spans="1:3" ht="18.75" x14ac:dyDescent="0.4">
      <c r="A114" s="72" t="str">
        <f>IF(A$111&lt;&gt;"",IF(COUNTA(C99:K109)&gt;=1,HYPERLINK("#補助事業等計画書別紙!A1","補助事業等計画書別紙"),HYPERLINK("#収支予算書!A1","収支予算書")),"")</f>
        <v/>
      </c>
    </row>
    <row r="115" spans="1:3" ht="18.75" x14ac:dyDescent="0.4">
      <c r="A115" s="72" t="str">
        <f>IF(A$111&lt;&gt;"",IF(COUNTA(C99:K109)&gt;=1,HYPERLINK("#収支予算書!A1","収支予算書"),HYPERLINK("#補助金等概要調書!A1","補助金等概要調書")),"")</f>
        <v/>
      </c>
    </row>
    <row r="116" spans="1:3" ht="18.75" x14ac:dyDescent="0.4">
      <c r="A116" s="72" t="str">
        <f>IF(A$111&lt;&gt;"",IF(COUNTA(C99:K109)&gt;=1,HYPERLINK("#補助金等概要調書!A1","補助金等概要調書"),""),"")</f>
        <v/>
      </c>
    </row>
    <row r="117" spans="1:3" x14ac:dyDescent="0.4">
      <c r="A117" s="1" t="str">
        <f>IF(A111&lt;&gt;"","研修の内容（受講日・負担金等）が分かる書類を添付の上、ご提出ください。","")</f>
        <v/>
      </c>
    </row>
    <row r="119" spans="1:3" ht="4.5" customHeight="1" thickBot="1" x14ac:dyDescent="0.45"/>
    <row r="120" spans="1:3" ht="21.75" thickBot="1" x14ac:dyDescent="0.45">
      <c r="A120" s="80" t="s">
        <v>175</v>
      </c>
      <c r="B120" s="81"/>
    </row>
    <row r="121" spans="1:3" ht="36" x14ac:dyDescent="0.4">
      <c r="A121" s="93" t="s">
        <v>196</v>
      </c>
      <c r="B121" s="124">
        <f>B85</f>
        <v>0</v>
      </c>
      <c r="C121" s="145" t="s">
        <v>266</v>
      </c>
    </row>
    <row r="122" spans="1:3" ht="36" x14ac:dyDescent="0.4">
      <c r="A122" s="83" t="s">
        <v>197</v>
      </c>
      <c r="B122" s="125">
        <f>B86</f>
        <v>0</v>
      </c>
      <c r="C122" s="146"/>
    </row>
    <row r="123" spans="1:3" ht="24.75" x14ac:dyDescent="0.4">
      <c r="A123" s="83" t="s">
        <v>198</v>
      </c>
      <c r="B123" s="126">
        <f>B87</f>
        <v>0</v>
      </c>
      <c r="C123" s="146"/>
    </row>
    <row r="124" spans="1:3" ht="24.75" x14ac:dyDescent="0.4">
      <c r="A124" s="83" t="s">
        <v>199</v>
      </c>
      <c r="B124" s="126">
        <f>B88</f>
        <v>0</v>
      </c>
      <c r="C124" s="146"/>
    </row>
    <row r="125" spans="1:3" ht="24.75" x14ac:dyDescent="0.4">
      <c r="A125" s="83" t="s">
        <v>200</v>
      </c>
      <c r="B125" s="126" t="str">
        <f>IF(B89&lt;&gt;"",B89,"")</f>
        <v/>
      </c>
      <c r="C125" s="146"/>
    </row>
    <row r="126" spans="1:3" ht="24.75" x14ac:dyDescent="0.4">
      <c r="A126" s="83" t="s">
        <v>201</v>
      </c>
      <c r="B126" s="126" t="str">
        <f>IF(B90&lt;&gt;"",B90,"")</f>
        <v/>
      </c>
      <c r="C126" s="146"/>
    </row>
    <row r="127" spans="1:3" x14ac:dyDescent="0.4">
      <c r="A127" s="83" t="s">
        <v>202</v>
      </c>
      <c r="B127" s="127">
        <f>SUM(B188:K189)+B187</f>
        <v>0</v>
      </c>
      <c r="C127" s="146"/>
    </row>
    <row r="128" spans="1:3" x14ac:dyDescent="0.4">
      <c r="A128" s="83" t="s">
        <v>203</v>
      </c>
      <c r="B128" s="128">
        <f>MIN(B178:K178)</f>
        <v>0</v>
      </c>
      <c r="C128" s="146"/>
    </row>
    <row r="129" spans="1:3" x14ac:dyDescent="0.4">
      <c r="A129" s="83" t="s">
        <v>204</v>
      </c>
      <c r="B129" s="128">
        <f>MAX(B179:K179)</f>
        <v>0</v>
      </c>
      <c r="C129" s="146"/>
    </row>
    <row r="130" spans="1:3" ht="40.5" customHeight="1" x14ac:dyDescent="0.4">
      <c r="A130" s="83" t="s">
        <v>205</v>
      </c>
      <c r="B130" s="125" t="e">
        <f>A193</f>
        <v>#VALUE!</v>
      </c>
      <c r="C130" s="146"/>
    </row>
    <row r="131" spans="1:3" ht="27" customHeight="1" x14ac:dyDescent="0.4">
      <c r="A131" s="83" t="s">
        <v>206</v>
      </c>
      <c r="B131" s="125" t="e">
        <f>A195</f>
        <v>#VALUE!</v>
      </c>
      <c r="C131" s="146"/>
    </row>
    <row r="132" spans="1:3" ht="36" x14ac:dyDescent="0.4">
      <c r="A132" s="83" t="s">
        <v>218</v>
      </c>
      <c r="B132" s="125">
        <f>B93</f>
        <v>0</v>
      </c>
      <c r="C132" s="146"/>
    </row>
    <row r="133" spans="1:3" x14ac:dyDescent="0.4">
      <c r="A133" s="83" t="s">
        <v>207</v>
      </c>
      <c r="B133" s="129">
        <f>B94</f>
        <v>0</v>
      </c>
      <c r="C133" s="146"/>
    </row>
    <row r="134" spans="1:3" x14ac:dyDescent="0.4">
      <c r="A134" s="83" t="s">
        <v>295</v>
      </c>
      <c r="B134" s="129">
        <f>B95</f>
        <v>0</v>
      </c>
      <c r="C134" s="146"/>
    </row>
    <row r="135" spans="1:3" x14ac:dyDescent="0.4">
      <c r="A135" s="83" t="s">
        <v>296</v>
      </c>
      <c r="B135" s="129">
        <f>B96</f>
        <v>0</v>
      </c>
      <c r="C135" s="146"/>
    </row>
    <row r="136" spans="1:3" x14ac:dyDescent="0.4">
      <c r="A136" s="83" t="s">
        <v>208</v>
      </c>
      <c r="B136" s="127">
        <f>SUM(B181:K181)</f>
        <v>0</v>
      </c>
      <c r="C136" s="146"/>
    </row>
    <row r="137" spans="1:3" ht="14.25" thickBot="1" x14ac:dyDescent="0.45">
      <c r="A137" s="84" t="s">
        <v>209</v>
      </c>
      <c r="B137" s="130">
        <f>SUM(B182:K182)</f>
        <v>0</v>
      </c>
      <c r="C137" s="147"/>
    </row>
    <row r="138" spans="1:3" ht="85.5" x14ac:dyDescent="0.4">
      <c r="A138" s="87" t="s">
        <v>252</v>
      </c>
      <c r="B138" s="108"/>
    </row>
    <row r="139" spans="1:3" ht="72" x14ac:dyDescent="0.4">
      <c r="A139" s="86" t="s">
        <v>251</v>
      </c>
      <c r="B139" s="109"/>
    </row>
    <row r="140" spans="1:3" x14ac:dyDescent="0.4">
      <c r="A140" s="85" t="s">
        <v>177</v>
      </c>
      <c r="B140" s="110"/>
    </row>
    <row r="141" spans="1:3" ht="40.5" customHeight="1" x14ac:dyDescent="0.4">
      <c r="A141" s="87" t="s">
        <v>249</v>
      </c>
      <c r="B141" s="110"/>
    </row>
    <row r="142" spans="1:3" ht="40.5" customHeight="1" thickBot="1" x14ac:dyDescent="0.45">
      <c r="A142" s="102" t="s">
        <v>250</v>
      </c>
      <c r="B142" s="111"/>
    </row>
    <row r="143" spans="1:3" ht="36.75" thickBot="1" x14ac:dyDescent="0.45">
      <c r="A143" s="102" t="s">
        <v>255</v>
      </c>
      <c r="B143" s="106"/>
      <c r="C143" s="92" t="str">
        <f>IF(B143&lt;&gt;"",IF(AND(B143&gt;(B129+30),B139&lt;=(B129+30)),"★エラー★補助金の実績報告は終了日から30日以内です。","")&amp;IF(TEXT(IF(MONTH(B143)&lt;=3,DATE(YEAR(B143)-1,MONTH(B143),DAY(B143)),B143),"ggge")&lt;&gt;TEXT(IF(MONTH(B128)&lt;=3,DATE(YEAR(B128)-1,MONTH(B128),DAY(B128)),B128),"ggge"),"★エラー★事業開始日と実績報告日の年度が異なります。","")&amp;IF(TEXT(IF(MONTH(B143)&lt;=3,DATE(YEAR(B143)-1,MONTH(B143),DAY(B143)),B143),"ggge")&lt;&gt;TEXT(IF(MONTH(B129)&lt;=3,DATE(YEAR(B129)-1,MONTH(B129),DAY(B129)),B129),"ggge"),"★エラー★事業終了日と実績報告日の年度が異なります。",""),"")&amp;IF(OR(B139="",B138="",B140="",B141="",B142="",B143=""),"未入力の項目があります。","")</f>
        <v>未入力の項目があります。</v>
      </c>
    </row>
    <row r="144" spans="1:3" x14ac:dyDescent="0.4">
      <c r="A144" s="1" t="str">
        <f>IF(C143="","以上で②の入力は完了です。各申請書を印刷してください。","")</f>
        <v/>
      </c>
    </row>
    <row r="145" spans="1:3" ht="18.75" x14ac:dyDescent="0.4">
      <c r="A145" s="72" t="str">
        <f>IF(A144&lt;&gt;"",HYPERLINK("#補助事業等実績報告書!A1","補助事業等実績報告書"),"")</f>
        <v/>
      </c>
    </row>
    <row r="146" spans="1:3" ht="18.75" x14ac:dyDescent="0.4">
      <c r="A146" s="72" t="str">
        <f>IF(A144&lt;&gt;"",HYPERLINK("#収支決算書!A1","収支決算書"),"")</f>
        <v/>
      </c>
    </row>
    <row r="147" spans="1:3" ht="18.75" x14ac:dyDescent="0.4">
      <c r="A147" s="72" t="str">
        <f>IF(A144&lt;&gt;"",HYPERLINK("#補助事業等実績調書!A1","補助事業等実績調書"),"")</f>
        <v/>
      </c>
    </row>
    <row r="148" spans="1:3" x14ac:dyDescent="0.4">
      <c r="A148" s="1" t="str">
        <f>IF(A144&lt;&gt;"","受講が確認できる書類（修了証書の写し等）と、受講料等領収書を添付の上、ご提出ください。（いずれも報告期限内のものをご提出ください。）","")</f>
        <v/>
      </c>
    </row>
    <row r="150" spans="1:3" ht="4.5" customHeight="1" thickBot="1" x14ac:dyDescent="0.45"/>
    <row r="151" spans="1:3" ht="24.75" thickBot="1" x14ac:dyDescent="0.45">
      <c r="A151" s="88" t="s">
        <v>257</v>
      </c>
      <c r="B151" s="89"/>
    </row>
    <row r="152" spans="1:3" ht="36" customHeight="1" x14ac:dyDescent="0.4">
      <c r="A152" s="94" t="s">
        <v>196</v>
      </c>
      <c r="B152" s="131">
        <f>B121</f>
        <v>0</v>
      </c>
      <c r="C152" s="142" t="s">
        <v>265</v>
      </c>
    </row>
    <row r="153" spans="1:3" ht="36" x14ac:dyDescent="0.4">
      <c r="A153" s="90" t="s">
        <v>197</v>
      </c>
      <c r="B153" s="132">
        <f>B122</f>
        <v>0</v>
      </c>
      <c r="C153" s="143"/>
    </row>
    <row r="154" spans="1:3" ht="24.75" x14ac:dyDescent="0.4">
      <c r="A154" s="90" t="s">
        <v>198</v>
      </c>
      <c r="B154" s="133">
        <f>B123</f>
        <v>0</v>
      </c>
      <c r="C154" s="143"/>
    </row>
    <row r="155" spans="1:3" ht="24.75" x14ac:dyDescent="0.4">
      <c r="A155" s="90" t="s">
        <v>199</v>
      </c>
      <c r="B155" s="133">
        <f>B124</f>
        <v>0</v>
      </c>
      <c r="C155" s="143"/>
    </row>
    <row r="156" spans="1:3" ht="24.75" x14ac:dyDescent="0.4">
      <c r="A156" s="90" t="s">
        <v>200</v>
      </c>
      <c r="B156" s="133" t="str">
        <f>IF(B125&lt;&gt;"",B125,"")</f>
        <v/>
      </c>
      <c r="C156" s="143"/>
    </row>
    <row r="157" spans="1:3" ht="24.75" x14ac:dyDescent="0.4">
      <c r="A157" s="90" t="s">
        <v>201</v>
      </c>
      <c r="B157" s="133" t="str">
        <f>IF(B126&lt;&gt;"",B126,"")</f>
        <v/>
      </c>
      <c r="C157" s="143"/>
    </row>
    <row r="158" spans="1:3" ht="27" x14ac:dyDescent="0.4">
      <c r="A158" s="90" t="s">
        <v>254</v>
      </c>
      <c r="B158" s="134">
        <f>B138</f>
        <v>0</v>
      </c>
      <c r="C158" s="143"/>
    </row>
    <row r="159" spans="1:3" x14ac:dyDescent="0.4">
      <c r="A159" s="90" t="s">
        <v>253</v>
      </c>
      <c r="B159" s="135">
        <f>B139</f>
        <v>0</v>
      </c>
      <c r="C159" s="143"/>
    </row>
    <row r="160" spans="1:3" ht="14.25" thickBot="1" x14ac:dyDescent="0.45">
      <c r="A160" s="91" t="s">
        <v>285</v>
      </c>
      <c r="B160" s="136">
        <f>B127</f>
        <v>0</v>
      </c>
      <c r="C160" s="144"/>
    </row>
    <row r="161" spans="1:11" ht="83.25" x14ac:dyDescent="0.4">
      <c r="A161" s="95" t="s">
        <v>283</v>
      </c>
      <c r="B161" s="107"/>
    </row>
    <row r="162" spans="1:11" ht="70.5" thickBot="1" x14ac:dyDescent="0.45">
      <c r="A162" s="96" t="s">
        <v>284</v>
      </c>
      <c r="B162" s="106"/>
    </row>
    <row r="163" spans="1:11" ht="36.75" thickBot="1" x14ac:dyDescent="0.45">
      <c r="A163" s="103" t="s">
        <v>256</v>
      </c>
      <c r="B163" s="105"/>
      <c r="C163" s="92" t="str">
        <f>IF(B161&lt;&gt;"",IF(B161=B158,"★エラー★額確定通知書の番号が、交付決定通知書と同じになっています。",""),"")&amp;IF(B162&lt;&gt;"",IF(B162&lt;=B159,"★エラー★額確定通知書の発行日が、交付決定通知書の発行日と同じか、発行日より前の日付になっています。",""),"")&amp;IF(B163&lt;&gt;"",IF(B163&lt;B162,"★エラー★請求日の日付が、額確定通知書の発行日より前の日付になっています。",""),"")&amp;IF(OR(B161="",B162="",B163=""),"未入力の項目があります。","")</f>
        <v>未入力の項目があります。</v>
      </c>
    </row>
    <row r="164" spans="1:11" x14ac:dyDescent="0.4">
      <c r="A164" s="1" t="str">
        <f>IF(C163="","以上で③の入力は完了です。請求書を印刷してください。","")</f>
        <v/>
      </c>
    </row>
    <row r="165" spans="1:11" ht="18.75" x14ac:dyDescent="0.4">
      <c r="A165" s="72" t="str">
        <f>IF(A164&lt;&gt;"",HYPERLINK("#補助金等交付請求書!A1","補助金等交付請求書"),"")</f>
        <v/>
      </c>
    </row>
    <row r="166" spans="1:11" x14ac:dyDescent="0.4">
      <c r="A166" s="1" t="str">
        <f>IF(A164&lt;&gt;"","交付決定通知書の写しと、額確定通知書の写しを添付の上、ご提出ください。","")</f>
        <v/>
      </c>
    </row>
    <row r="170" spans="1:11" ht="13.5" customHeight="1" x14ac:dyDescent="0.4">
      <c r="A170" s="62" t="s">
        <v>118</v>
      </c>
      <c r="B170" s="62" t="s">
        <v>119</v>
      </c>
      <c r="C170" s="63"/>
      <c r="D170" s="63"/>
      <c r="E170" s="63"/>
      <c r="F170" s="63"/>
      <c r="G170" s="63"/>
      <c r="H170" s="63"/>
      <c r="I170" s="63"/>
      <c r="J170" s="63"/>
      <c r="K170" s="63"/>
    </row>
    <row r="171" spans="1:11" x14ac:dyDescent="0.4">
      <c r="A171" s="19" t="s">
        <v>124</v>
      </c>
      <c r="B171" s="19" t="str">
        <f>IF(B$98&lt;&gt;"",B99,"")</f>
        <v/>
      </c>
      <c r="C171" s="19" t="str">
        <f>IF(C$98&lt;&gt;"",IF(C99&lt;&gt;"",C99,B171),"")</f>
        <v/>
      </c>
      <c r="D171" s="19" t="str">
        <f t="shared" ref="D171:K171" si="0">IF(D98&lt;&gt;"",IF(D99&lt;&gt;"",D99,C171),"")</f>
        <v/>
      </c>
      <c r="E171" s="19" t="str">
        <f t="shared" si="0"/>
        <v/>
      </c>
      <c r="F171" s="19" t="str">
        <f t="shared" si="0"/>
        <v/>
      </c>
      <c r="G171" s="19" t="str">
        <f t="shared" si="0"/>
        <v/>
      </c>
      <c r="H171" s="19" t="str">
        <f t="shared" si="0"/>
        <v/>
      </c>
      <c r="I171" s="19" t="str">
        <f t="shared" si="0"/>
        <v/>
      </c>
      <c r="J171" s="19" t="str">
        <f t="shared" si="0"/>
        <v/>
      </c>
      <c r="K171" s="19" t="str">
        <f t="shared" si="0"/>
        <v/>
      </c>
    </row>
    <row r="172" spans="1:11" x14ac:dyDescent="0.4">
      <c r="A172" s="19" t="s">
        <v>125</v>
      </c>
      <c r="B172" s="19" t="str">
        <f>IF(B$98&lt;&gt;"",B100,"")</f>
        <v/>
      </c>
      <c r="C172" s="19" t="str">
        <f>IF(C$98&lt;&gt;"",IF(C100&lt;&gt;"",C100,B172),"")</f>
        <v/>
      </c>
      <c r="D172" s="19" t="str">
        <f t="shared" ref="D172:K172" si="1">IF(D$98&lt;&gt;"",IF(D100&lt;&gt;"",D100,C172),"")</f>
        <v/>
      </c>
      <c r="E172" s="19" t="str">
        <f t="shared" si="1"/>
        <v/>
      </c>
      <c r="F172" s="19" t="str">
        <f t="shared" si="1"/>
        <v/>
      </c>
      <c r="G172" s="19" t="str">
        <f t="shared" si="1"/>
        <v/>
      </c>
      <c r="H172" s="19" t="str">
        <f t="shared" si="1"/>
        <v/>
      </c>
      <c r="I172" s="19" t="str">
        <f t="shared" si="1"/>
        <v/>
      </c>
      <c r="J172" s="19" t="str">
        <f t="shared" si="1"/>
        <v/>
      </c>
      <c r="K172" s="19" t="str">
        <f t="shared" si="1"/>
        <v/>
      </c>
    </row>
    <row r="173" spans="1:11" x14ac:dyDescent="0.4">
      <c r="A173" s="19" t="s">
        <v>132</v>
      </c>
      <c r="B173" s="19" t="str">
        <f>IF(B98&lt;&gt;"",IF(B172="その他",B101,B172),"")</f>
        <v/>
      </c>
      <c r="C173" s="19" t="str">
        <f t="shared" ref="C173:K173" si="2">IF(C98&lt;&gt;"",IF(C172="その他",IF(C101&lt;&gt;"",C101,B173),C172),"")</f>
        <v/>
      </c>
      <c r="D173" s="19" t="str">
        <f t="shared" si="2"/>
        <v/>
      </c>
      <c r="E173" s="19" t="str">
        <f t="shared" si="2"/>
        <v/>
      </c>
      <c r="F173" s="19" t="str">
        <f t="shared" si="2"/>
        <v/>
      </c>
      <c r="G173" s="19" t="str">
        <f t="shared" si="2"/>
        <v/>
      </c>
      <c r="H173" s="19" t="str">
        <f t="shared" si="2"/>
        <v/>
      </c>
      <c r="I173" s="19" t="str">
        <f t="shared" si="2"/>
        <v/>
      </c>
      <c r="J173" s="19" t="str">
        <f t="shared" si="2"/>
        <v/>
      </c>
      <c r="K173" s="19" t="str">
        <f t="shared" si="2"/>
        <v/>
      </c>
    </row>
    <row r="174" spans="1:11" x14ac:dyDescent="0.4">
      <c r="A174" s="19" t="s">
        <v>4</v>
      </c>
      <c r="B174" s="19" t="str">
        <f t="shared" ref="B174:B179" si="3">IF(B$98&lt;&gt;"",B102,"")</f>
        <v/>
      </c>
      <c r="C174" s="19" t="str">
        <f t="shared" ref="C174:C179" si="4">IF(C$98&lt;&gt;"",IF(C102&lt;&gt;"",C102,B174),"")</f>
        <v/>
      </c>
      <c r="D174" s="19" t="str">
        <f t="shared" ref="D174:K174" si="5">IF(D98&lt;&gt;"",IF(D102&lt;&gt;"",D102,C174),"")</f>
        <v/>
      </c>
      <c r="E174" s="19" t="str">
        <f t="shared" si="5"/>
        <v/>
      </c>
      <c r="F174" s="19" t="str">
        <f t="shared" si="5"/>
        <v/>
      </c>
      <c r="G174" s="19" t="str">
        <f t="shared" si="5"/>
        <v/>
      </c>
      <c r="H174" s="19" t="str">
        <f t="shared" si="5"/>
        <v/>
      </c>
      <c r="I174" s="19" t="str">
        <f t="shared" si="5"/>
        <v/>
      </c>
      <c r="J174" s="19" t="str">
        <f t="shared" si="5"/>
        <v/>
      </c>
      <c r="K174" s="19" t="str">
        <f t="shared" si="5"/>
        <v/>
      </c>
    </row>
    <row r="175" spans="1:11" x14ac:dyDescent="0.4">
      <c r="A175" s="19" t="s">
        <v>126</v>
      </c>
      <c r="B175" s="19" t="str">
        <f t="shared" si="3"/>
        <v/>
      </c>
      <c r="C175" s="19" t="str">
        <f t="shared" si="4"/>
        <v/>
      </c>
      <c r="D175" s="19" t="str">
        <f t="shared" ref="D175:K179" si="6">IF(D$98&lt;&gt;"",IF(D103&lt;&gt;"",D103,C175),"")</f>
        <v/>
      </c>
      <c r="E175" s="19" t="str">
        <f t="shared" si="6"/>
        <v/>
      </c>
      <c r="F175" s="19" t="str">
        <f t="shared" si="6"/>
        <v/>
      </c>
      <c r="G175" s="19" t="str">
        <f t="shared" si="6"/>
        <v/>
      </c>
      <c r="H175" s="19" t="str">
        <f t="shared" si="6"/>
        <v/>
      </c>
      <c r="I175" s="19" t="str">
        <f t="shared" si="6"/>
        <v/>
      </c>
      <c r="J175" s="19" t="str">
        <f t="shared" si="6"/>
        <v/>
      </c>
      <c r="K175" s="19" t="str">
        <f t="shared" si="6"/>
        <v/>
      </c>
    </row>
    <row r="176" spans="1:11" x14ac:dyDescent="0.4">
      <c r="A176" s="19" t="s">
        <v>127</v>
      </c>
      <c r="B176" s="19" t="str">
        <f t="shared" si="3"/>
        <v/>
      </c>
      <c r="C176" s="19" t="str">
        <f t="shared" si="4"/>
        <v/>
      </c>
      <c r="D176" s="19" t="str">
        <f t="shared" si="6"/>
        <v/>
      </c>
      <c r="E176" s="19" t="str">
        <f t="shared" si="6"/>
        <v/>
      </c>
      <c r="F176" s="19" t="str">
        <f t="shared" si="6"/>
        <v/>
      </c>
      <c r="G176" s="19" t="str">
        <f t="shared" si="6"/>
        <v/>
      </c>
      <c r="H176" s="19" t="str">
        <f t="shared" si="6"/>
        <v/>
      </c>
      <c r="I176" s="19" t="str">
        <f t="shared" si="6"/>
        <v/>
      </c>
      <c r="J176" s="19" t="str">
        <f t="shared" si="6"/>
        <v/>
      </c>
      <c r="K176" s="19" t="str">
        <f t="shared" si="6"/>
        <v/>
      </c>
    </row>
    <row r="177" spans="1:11" x14ac:dyDescent="0.4">
      <c r="A177" s="19" t="s">
        <v>128</v>
      </c>
      <c r="B177" s="19" t="str">
        <f t="shared" si="3"/>
        <v/>
      </c>
      <c r="C177" s="19" t="str">
        <f t="shared" si="4"/>
        <v/>
      </c>
      <c r="D177" s="19" t="str">
        <f t="shared" si="6"/>
        <v/>
      </c>
      <c r="E177" s="19" t="str">
        <f t="shared" si="6"/>
        <v/>
      </c>
      <c r="F177" s="19" t="str">
        <f t="shared" si="6"/>
        <v/>
      </c>
      <c r="G177" s="19" t="str">
        <f t="shared" si="6"/>
        <v/>
      </c>
      <c r="H177" s="19" t="str">
        <f t="shared" si="6"/>
        <v/>
      </c>
      <c r="I177" s="19" t="str">
        <f t="shared" si="6"/>
        <v/>
      </c>
      <c r="J177" s="19" t="str">
        <f t="shared" si="6"/>
        <v/>
      </c>
      <c r="K177" s="19" t="str">
        <f t="shared" si="6"/>
        <v/>
      </c>
    </row>
    <row r="178" spans="1:11" x14ac:dyDescent="0.4">
      <c r="A178" s="19" t="s">
        <v>129</v>
      </c>
      <c r="B178" s="42" t="str">
        <f t="shared" si="3"/>
        <v/>
      </c>
      <c r="C178" s="42" t="str">
        <f t="shared" si="4"/>
        <v/>
      </c>
      <c r="D178" s="42" t="str">
        <f t="shared" si="6"/>
        <v/>
      </c>
      <c r="E178" s="42" t="str">
        <f t="shared" si="6"/>
        <v/>
      </c>
      <c r="F178" s="42" t="str">
        <f t="shared" si="6"/>
        <v/>
      </c>
      <c r="G178" s="42" t="str">
        <f t="shared" si="6"/>
        <v/>
      </c>
      <c r="H178" s="42" t="str">
        <f t="shared" si="6"/>
        <v/>
      </c>
      <c r="I178" s="42" t="str">
        <f t="shared" si="6"/>
        <v/>
      </c>
      <c r="J178" s="42" t="str">
        <f t="shared" si="6"/>
        <v/>
      </c>
      <c r="K178" s="42" t="str">
        <f t="shared" si="6"/>
        <v/>
      </c>
    </row>
    <row r="179" spans="1:11" x14ac:dyDescent="0.4">
      <c r="A179" s="19" t="s">
        <v>10</v>
      </c>
      <c r="B179" s="42" t="str">
        <f t="shared" si="3"/>
        <v/>
      </c>
      <c r="C179" s="42" t="str">
        <f t="shared" si="4"/>
        <v/>
      </c>
      <c r="D179" s="42" t="str">
        <f t="shared" si="6"/>
        <v/>
      </c>
      <c r="E179" s="42" t="str">
        <f t="shared" si="6"/>
        <v/>
      </c>
      <c r="F179" s="42" t="str">
        <f t="shared" si="6"/>
        <v/>
      </c>
      <c r="G179" s="42" t="str">
        <f t="shared" si="6"/>
        <v/>
      </c>
      <c r="H179" s="42" t="str">
        <f t="shared" si="6"/>
        <v/>
      </c>
      <c r="I179" s="42" t="str">
        <f t="shared" si="6"/>
        <v/>
      </c>
      <c r="J179" s="42" t="str">
        <f t="shared" si="6"/>
        <v/>
      </c>
      <c r="K179" s="42" t="str">
        <f t="shared" si="6"/>
        <v/>
      </c>
    </row>
    <row r="180" spans="1:11" x14ac:dyDescent="0.4">
      <c r="A180" s="19" t="s">
        <v>268</v>
      </c>
      <c r="B180" s="19">
        <f>IF(AND(B178&lt;&gt;"",B179&lt;&gt;""),IF((B179-B178)&lt;0,1,0),0)</f>
        <v>0</v>
      </c>
      <c r="C180" s="19">
        <f t="shared" ref="C180:K180" si="7">IF(AND(C178&lt;&gt;"",C179&lt;&gt;""),IF((C179-C178)&lt;0,1,0),0)</f>
        <v>0</v>
      </c>
      <c r="D180" s="19">
        <f t="shared" si="7"/>
        <v>0</v>
      </c>
      <c r="E180" s="19">
        <f t="shared" si="7"/>
        <v>0</v>
      </c>
      <c r="F180" s="19">
        <f t="shared" si="7"/>
        <v>0</v>
      </c>
      <c r="G180" s="19">
        <f t="shared" si="7"/>
        <v>0</v>
      </c>
      <c r="H180" s="19">
        <f t="shared" si="7"/>
        <v>0</v>
      </c>
      <c r="I180" s="19">
        <f t="shared" si="7"/>
        <v>0</v>
      </c>
      <c r="J180" s="19">
        <f t="shared" si="7"/>
        <v>0</v>
      </c>
      <c r="K180" s="19">
        <f t="shared" si="7"/>
        <v>0</v>
      </c>
    </row>
    <row r="181" spans="1:11" x14ac:dyDescent="0.4">
      <c r="A181" s="19" t="s">
        <v>130</v>
      </c>
      <c r="B181" s="19" t="str">
        <f>IF(B$98&lt;&gt;"",B108,"")</f>
        <v/>
      </c>
      <c r="C181" s="19" t="str">
        <f t="shared" ref="C181:K181" si="8">IF(C$98&lt;&gt;"",IF(OR(C108&lt;&gt;"",C109&lt;&gt;""),C108,B181),"")</f>
        <v/>
      </c>
      <c r="D181" s="19" t="str">
        <f t="shared" si="8"/>
        <v/>
      </c>
      <c r="E181" s="19" t="str">
        <f t="shared" si="8"/>
        <v/>
      </c>
      <c r="F181" s="19" t="str">
        <f t="shared" si="8"/>
        <v/>
      </c>
      <c r="G181" s="19" t="str">
        <f t="shared" si="8"/>
        <v/>
      </c>
      <c r="H181" s="19" t="str">
        <f t="shared" si="8"/>
        <v/>
      </c>
      <c r="I181" s="19" t="str">
        <f t="shared" si="8"/>
        <v/>
      </c>
      <c r="J181" s="19" t="str">
        <f t="shared" si="8"/>
        <v/>
      </c>
      <c r="K181" s="19" t="str">
        <f t="shared" si="8"/>
        <v/>
      </c>
    </row>
    <row r="182" spans="1:11" x14ac:dyDescent="0.4">
      <c r="A182" s="19" t="s">
        <v>131</v>
      </c>
      <c r="B182" s="19" t="str">
        <f>IF(B$98&lt;&gt;"",B109,"")</f>
        <v/>
      </c>
      <c r="C182" s="19" t="str">
        <f t="shared" ref="C182:K182" si="9">IF(C$98&lt;&gt;"",IF(OR(C108&lt;&gt;"",C109&lt;&gt;""),C109,B182),"")</f>
        <v/>
      </c>
      <c r="D182" s="19" t="str">
        <f t="shared" si="9"/>
        <v/>
      </c>
      <c r="E182" s="19" t="str">
        <f t="shared" si="9"/>
        <v/>
      </c>
      <c r="F182" s="19" t="str">
        <f t="shared" si="9"/>
        <v/>
      </c>
      <c r="G182" s="19" t="str">
        <f t="shared" si="9"/>
        <v/>
      </c>
      <c r="H182" s="19" t="str">
        <f t="shared" si="9"/>
        <v/>
      </c>
      <c r="I182" s="19" t="str">
        <f t="shared" si="9"/>
        <v/>
      </c>
      <c r="J182" s="19" t="str">
        <f t="shared" si="9"/>
        <v/>
      </c>
      <c r="K182" s="19" t="str">
        <f t="shared" si="9"/>
        <v/>
      </c>
    </row>
    <row r="183" spans="1:11" x14ac:dyDescent="0.4">
      <c r="A183" s="19" t="s">
        <v>267</v>
      </c>
      <c r="B183" s="19">
        <f>IF(B172="その他",IF((B181+B182)&lt;20000,B181+B182,0),0)</f>
        <v>0</v>
      </c>
      <c r="C183" s="19">
        <f t="shared" ref="C183:K183" si="10">IF(C172="その他",IF((C181+C182)&lt;20000,C181+C182,0),0)</f>
        <v>0</v>
      </c>
      <c r="D183" s="19">
        <f t="shared" si="10"/>
        <v>0</v>
      </c>
      <c r="E183" s="19">
        <f t="shared" si="10"/>
        <v>0</v>
      </c>
      <c r="F183" s="19">
        <f t="shared" si="10"/>
        <v>0</v>
      </c>
      <c r="G183" s="19">
        <f t="shared" si="10"/>
        <v>0</v>
      </c>
      <c r="H183" s="19">
        <f t="shared" si="10"/>
        <v>0</v>
      </c>
      <c r="I183" s="19">
        <f t="shared" si="10"/>
        <v>0</v>
      </c>
      <c r="J183" s="19">
        <f t="shared" si="10"/>
        <v>0</v>
      </c>
      <c r="K183" s="19">
        <f t="shared" si="10"/>
        <v>0</v>
      </c>
    </row>
    <row r="184" spans="1:11" x14ac:dyDescent="0.4">
      <c r="A184" s="19" t="s">
        <v>108</v>
      </c>
      <c r="B184" s="19">
        <f>IF(B172="その他",IF((B181+B182)&gt;=20000,B181+B182,0),0)</f>
        <v>0</v>
      </c>
      <c r="C184" s="19">
        <f t="shared" ref="C184:K184" si="11">IF(C172="その他",IF((C181+C182)&gt;=20000,C181+C182,0),0)</f>
        <v>0</v>
      </c>
      <c r="D184" s="19">
        <f t="shared" si="11"/>
        <v>0</v>
      </c>
      <c r="E184" s="19">
        <f t="shared" si="11"/>
        <v>0</v>
      </c>
      <c r="F184" s="19">
        <f t="shared" si="11"/>
        <v>0</v>
      </c>
      <c r="G184" s="19">
        <f t="shared" si="11"/>
        <v>0</v>
      </c>
      <c r="H184" s="19">
        <f t="shared" si="11"/>
        <v>0</v>
      </c>
      <c r="I184" s="19">
        <f t="shared" si="11"/>
        <v>0</v>
      </c>
      <c r="J184" s="19">
        <f t="shared" si="11"/>
        <v>0</v>
      </c>
      <c r="K184" s="19">
        <f t="shared" si="11"/>
        <v>0</v>
      </c>
    </row>
    <row r="185" spans="1:11" x14ac:dyDescent="0.4">
      <c r="A185" s="19" t="s">
        <v>112</v>
      </c>
      <c r="B185" s="19">
        <f>IF(B172="認知症介護実践者研修",B181+B182,0)</f>
        <v>0</v>
      </c>
      <c r="C185" s="19">
        <f t="shared" ref="C185:K185" si="12">IF(C172="認知症介護実践者研修",C181+C182,0)</f>
        <v>0</v>
      </c>
      <c r="D185" s="19">
        <f t="shared" si="12"/>
        <v>0</v>
      </c>
      <c r="E185" s="19">
        <f t="shared" si="12"/>
        <v>0</v>
      </c>
      <c r="F185" s="19">
        <f t="shared" si="12"/>
        <v>0</v>
      </c>
      <c r="G185" s="19">
        <f t="shared" si="12"/>
        <v>0</v>
      </c>
      <c r="H185" s="19">
        <f t="shared" si="12"/>
        <v>0</v>
      </c>
      <c r="I185" s="19">
        <f t="shared" si="12"/>
        <v>0</v>
      </c>
      <c r="J185" s="19">
        <f t="shared" si="12"/>
        <v>0</v>
      </c>
      <c r="K185" s="19">
        <f t="shared" si="12"/>
        <v>0</v>
      </c>
    </row>
    <row r="186" spans="1:11" x14ac:dyDescent="0.4">
      <c r="A186" s="19" t="s">
        <v>113</v>
      </c>
      <c r="B186" s="19">
        <f>IF(B172="認知症介護実践リーダー研修",B181+B182,0)</f>
        <v>0</v>
      </c>
      <c r="C186" s="19">
        <f t="shared" ref="C186:K186" si="13">IF(C172="認知症介護実践リーダー研修",C181+C182,0)</f>
        <v>0</v>
      </c>
      <c r="D186" s="19">
        <f t="shared" si="13"/>
        <v>0</v>
      </c>
      <c r="E186" s="19">
        <f t="shared" si="13"/>
        <v>0</v>
      </c>
      <c r="F186" s="19">
        <f t="shared" si="13"/>
        <v>0</v>
      </c>
      <c r="G186" s="19">
        <f t="shared" si="13"/>
        <v>0</v>
      </c>
      <c r="H186" s="19">
        <f t="shared" si="13"/>
        <v>0</v>
      </c>
      <c r="I186" s="19">
        <f t="shared" si="13"/>
        <v>0</v>
      </c>
      <c r="J186" s="19">
        <f t="shared" si="13"/>
        <v>0</v>
      </c>
      <c r="K186" s="19">
        <f t="shared" si="13"/>
        <v>0</v>
      </c>
    </row>
    <row r="187" spans="1:11" x14ac:dyDescent="0.4">
      <c r="A187" s="19" t="s">
        <v>109</v>
      </c>
      <c r="B187" s="19">
        <f>MIN(ROUNDDOWN(IF(B93="外部講師を招いて行う研修",B94+B95+B96,SUM(B184:K184))/2,-3),150000)</f>
        <v>0</v>
      </c>
      <c r="C187" s="18"/>
      <c r="D187" s="18"/>
      <c r="E187" s="18"/>
      <c r="F187" s="18"/>
      <c r="G187" s="18"/>
      <c r="H187" s="18"/>
      <c r="I187" s="18"/>
      <c r="J187" s="18"/>
      <c r="K187" s="18"/>
    </row>
    <row r="188" spans="1:11" x14ac:dyDescent="0.4">
      <c r="A188" s="19" t="s">
        <v>110</v>
      </c>
      <c r="B188" s="19">
        <f>ROUNDDOWN(IF(B172="認知症介護実践者研修",MIN(B185-10000,40000),0),-3)</f>
        <v>0</v>
      </c>
      <c r="C188" s="19">
        <f t="shared" ref="C188:K188" si="14">ROUNDDOWN(IF(C172="認知症介護実践者研修",MIN(C185-10000,40000),0),-3)</f>
        <v>0</v>
      </c>
      <c r="D188" s="19">
        <f t="shared" si="14"/>
        <v>0</v>
      </c>
      <c r="E188" s="19">
        <f t="shared" si="14"/>
        <v>0</v>
      </c>
      <c r="F188" s="19">
        <f t="shared" si="14"/>
        <v>0</v>
      </c>
      <c r="G188" s="19">
        <f t="shared" si="14"/>
        <v>0</v>
      </c>
      <c r="H188" s="19">
        <f t="shared" si="14"/>
        <v>0</v>
      </c>
      <c r="I188" s="19">
        <f t="shared" si="14"/>
        <v>0</v>
      </c>
      <c r="J188" s="19">
        <f t="shared" si="14"/>
        <v>0</v>
      </c>
      <c r="K188" s="19">
        <f t="shared" si="14"/>
        <v>0</v>
      </c>
    </row>
    <row r="189" spans="1:11" x14ac:dyDescent="0.4">
      <c r="A189" s="19" t="s">
        <v>111</v>
      </c>
      <c r="B189" s="19">
        <f>ROUNDDOWN(IF(B172="認知症介護実践リーダー研修",MIN(B186-17000,43000),0),-3)</f>
        <v>0</v>
      </c>
      <c r="C189" s="19">
        <f t="shared" ref="C189:K189" si="15">ROUNDDOWN(IF(C172="認知症介護実践リーダー研修",MIN(C186-17000,43000),0),-3)</f>
        <v>0</v>
      </c>
      <c r="D189" s="19">
        <f t="shared" si="15"/>
        <v>0</v>
      </c>
      <c r="E189" s="19">
        <f t="shared" si="15"/>
        <v>0</v>
      </c>
      <c r="F189" s="19">
        <f t="shared" si="15"/>
        <v>0</v>
      </c>
      <c r="G189" s="19">
        <f t="shared" si="15"/>
        <v>0</v>
      </c>
      <c r="H189" s="19">
        <f t="shared" si="15"/>
        <v>0</v>
      </c>
      <c r="I189" s="19">
        <f t="shared" si="15"/>
        <v>0</v>
      </c>
      <c r="J189" s="19">
        <f t="shared" si="15"/>
        <v>0</v>
      </c>
      <c r="K189" s="19">
        <f t="shared" si="15"/>
        <v>0</v>
      </c>
    </row>
    <row r="190" spans="1:11" x14ac:dyDescent="0.4">
      <c r="A190" s="18"/>
      <c r="B190" s="19" t="str">
        <f t="shared" ref="B190:K190" si="16">IF(B98&lt;&gt;"",B98,"")</f>
        <v/>
      </c>
      <c r="C190" s="19" t="str">
        <f t="shared" si="16"/>
        <v/>
      </c>
      <c r="D190" s="19" t="str">
        <f t="shared" si="16"/>
        <v/>
      </c>
      <c r="E190" s="19" t="str">
        <f t="shared" si="16"/>
        <v/>
      </c>
      <c r="F190" s="19" t="str">
        <f t="shared" si="16"/>
        <v/>
      </c>
      <c r="G190" s="19" t="str">
        <f t="shared" si="16"/>
        <v/>
      </c>
      <c r="H190" s="19" t="str">
        <f t="shared" si="16"/>
        <v/>
      </c>
      <c r="I190" s="19" t="str">
        <f t="shared" si="16"/>
        <v/>
      </c>
      <c r="J190" s="19" t="str">
        <f t="shared" si="16"/>
        <v/>
      </c>
      <c r="K190" s="19" t="str">
        <f t="shared" si="16"/>
        <v/>
      </c>
    </row>
    <row r="191" spans="1:11" x14ac:dyDescent="0.4">
      <c r="A191" s="19" t="e">
        <f>LEFT(B191,LEN(B191)-1)</f>
        <v>#VALUE!</v>
      </c>
      <c r="B191" s="19" t="str">
        <f>IF(B190&lt;&gt;"",B190&amp;"、"&amp;C191,C191)</f>
        <v/>
      </c>
      <c r="C191" s="19" t="str">
        <f t="shared" ref="C191:J191" si="17">IF(C190&lt;&gt;"",C190&amp;"、"&amp;D191,D191)</f>
        <v/>
      </c>
      <c r="D191" s="19" t="str">
        <f t="shared" si="17"/>
        <v/>
      </c>
      <c r="E191" s="19" t="str">
        <f t="shared" si="17"/>
        <v/>
      </c>
      <c r="F191" s="19" t="str">
        <f t="shared" si="17"/>
        <v/>
      </c>
      <c r="G191" s="19" t="str">
        <f t="shared" si="17"/>
        <v/>
      </c>
      <c r="H191" s="19" t="str">
        <f t="shared" si="17"/>
        <v/>
      </c>
      <c r="I191" s="19" t="str">
        <f t="shared" si="17"/>
        <v/>
      </c>
      <c r="J191" s="19" t="str">
        <f t="shared" si="17"/>
        <v/>
      </c>
      <c r="K191" s="19" t="str">
        <f>IF(K190&lt;&gt;"",K190,"")</f>
        <v/>
      </c>
    </row>
    <row r="192" spans="1:11" x14ac:dyDescent="0.4">
      <c r="A192" s="19"/>
      <c r="B192" s="19" t="str">
        <f>B173</f>
        <v/>
      </c>
      <c r="C192" s="19" t="str">
        <f>IF(COUNTIF($B173:B173,C173)=0,C173,"")</f>
        <v/>
      </c>
      <c r="D192" s="19" t="str">
        <f>IF(COUNTIF($B173:C173,D173)=0,D173,"")</f>
        <v/>
      </c>
      <c r="E192" s="19" t="str">
        <f>IF(COUNTIF($B173:D173,E173)=0,E173,"")</f>
        <v/>
      </c>
      <c r="F192" s="19" t="str">
        <f>IF(COUNTIF($B173:E173,F173)=0,F173,"")</f>
        <v/>
      </c>
      <c r="G192" s="19" t="str">
        <f>IF(COUNTIF($B173:F173,G173)=0,G173,"")</f>
        <v/>
      </c>
      <c r="H192" s="19" t="str">
        <f>IF(COUNTIF($B173:G173,H173)=0,H173,"")</f>
        <v/>
      </c>
      <c r="I192" s="19" t="str">
        <f>IF(COUNTIF($B173:H173,I173)=0,I173,"")</f>
        <v/>
      </c>
      <c r="J192" s="19" t="str">
        <f>IF(COUNTIF($B173:I173,J173)=0,J173,"")</f>
        <v/>
      </c>
      <c r="K192" s="19" t="str">
        <f>IF(COUNTIF($B173:J173,K173)=0,K173,"")</f>
        <v/>
      </c>
    </row>
    <row r="193" spans="1:11" x14ac:dyDescent="0.4">
      <c r="A193" s="19" t="e">
        <f>LEFT(B193,LEN(B193)-1)</f>
        <v>#VALUE!</v>
      </c>
      <c r="B193" s="19" t="str">
        <f>IF(B192&lt;&gt;"",B192&amp;"、"&amp;C193,C193)</f>
        <v/>
      </c>
      <c r="C193" s="19" t="str">
        <f t="shared" ref="C193" si="18">IF(C192&lt;&gt;"",C192&amp;"、"&amp;D193,D193)</f>
        <v/>
      </c>
      <c r="D193" s="19" t="str">
        <f t="shared" ref="D193" si="19">IF(D192&lt;&gt;"",D192&amp;"、"&amp;E193,E193)</f>
        <v/>
      </c>
      <c r="E193" s="19" t="str">
        <f t="shared" ref="E193" si="20">IF(E192&lt;&gt;"",E192&amp;"、"&amp;F193,F193)</f>
        <v/>
      </c>
      <c r="F193" s="19" t="str">
        <f t="shared" ref="F193" si="21">IF(F192&lt;&gt;"",F192&amp;"、"&amp;G193,G193)</f>
        <v/>
      </c>
      <c r="G193" s="19" t="str">
        <f t="shared" ref="G193" si="22">IF(G192&lt;&gt;"",G192&amp;"、"&amp;H193,H193)</f>
        <v/>
      </c>
      <c r="H193" s="19" t="str">
        <f t="shared" ref="H193" si="23">IF(H192&lt;&gt;"",H192&amp;"、"&amp;I193,I193)</f>
        <v/>
      </c>
      <c r="I193" s="19" t="str">
        <f t="shared" ref="I193" si="24">IF(I192&lt;&gt;"",I192&amp;"、"&amp;J193,J193)</f>
        <v/>
      </c>
      <c r="J193" s="19" t="str">
        <f t="shared" ref="J193" si="25">IF(J192&lt;&gt;"",J192&amp;"、"&amp;K193,K193)</f>
        <v/>
      </c>
      <c r="K193" s="19" t="str">
        <f>IF(K192&lt;&gt;"",K192,"")</f>
        <v/>
      </c>
    </row>
    <row r="194" spans="1:11" x14ac:dyDescent="0.4">
      <c r="A194" s="19"/>
      <c r="B194" s="19" t="str">
        <f>B174</f>
        <v/>
      </c>
      <c r="C194" s="19" t="str">
        <f>IF(COUNTIF($B174:B174,C174)=0,C174,"")</f>
        <v/>
      </c>
      <c r="D194" s="19" t="str">
        <f>IF(COUNTIF($B174:C174,D174)=0,D174,"")</f>
        <v/>
      </c>
      <c r="E194" s="19" t="str">
        <f>IF(COUNTIF($B174:D174,E174)=0,E174,"")</f>
        <v/>
      </c>
      <c r="F194" s="19" t="str">
        <f>IF(COUNTIF($B174:E174,F174)=0,F174,"")</f>
        <v/>
      </c>
      <c r="G194" s="19" t="str">
        <f>IF(COUNTIF($B174:F174,G174)=0,G174,"")</f>
        <v/>
      </c>
      <c r="H194" s="19" t="str">
        <f>IF(COUNTIF($B174:G174,H174)=0,H174,"")</f>
        <v/>
      </c>
      <c r="I194" s="19" t="str">
        <f>IF(COUNTIF($B174:H174,I174)=0,I174,"")</f>
        <v/>
      </c>
      <c r="J194" s="19" t="str">
        <f>IF(COUNTIF($B174:I174,J174)=0,J174,"")</f>
        <v/>
      </c>
      <c r="K194" s="19" t="str">
        <f>IF(COUNTIF($B174:J174,K174)=0,K174,"")</f>
        <v/>
      </c>
    </row>
    <row r="195" spans="1:11" x14ac:dyDescent="0.4">
      <c r="A195" s="19" t="e">
        <f>LEFT(B195,LEN(B195)-1)</f>
        <v>#VALUE!</v>
      </c>
      <c r="B195" s="19" t="str">
        <f>IF(B194&lt;&gt;"",B194&amp;"、"&amp;C195,C195)</f>
        <v/>
      </c>
      <c r="C195" s="19" t="str">
        <f t="shared" ref="C195" si="26">IF(C194&lt;&gt;"",C194&amp;"、"&amp;D195,D195)</f>
        <v/>
      </c>
      <c r="D195" s="19" t="str">
        <f t="shared" ref="D195" si="27">IF(D194&lt;&gt;"",D194&amp;"、"&amp;E195,E195)</f>
        <v/>
      </c>
      <c r="E195" s="19" t="str">
        <f t="shared" ref="E195" si="28">IF(E194&lt;&gt;"",E194&amp;"、"&amp;F195,F195)</f>
        <v/>
      </c>
      <c r="F195" s="19" t="str">
        <f t="shared" ref="F195" si="29">IF(F194&lt;&gt;"",F194&amp;"、"&amp;G195,G195)</f>
        <v/>
      </c>
      <c r="G195" s="19" t="str">
        <f t="shared" ref="G195" si="30">IF(G194&lt;&gt;"",G194&amp;"、"&amp;H195,H195)</f>
        <v/>
      </c>
      <c r="H195" s="19" t="str">
        <f t="shared" ref="H195" si="31">IF(H194&lt;&gt;"",H194&amp;"、"&amp;I195,I195)</f>
        <v/>
      </c>
      <c r="I195" s="19" t="str">
        <f t="shared" ref="I195" si="32">IF(I194&lt;&gt;"",I194&amp;"、"&amp;J195,J195)</f>
        <v/>
      </c>
      <c r="J195" s="19" t="str">
        <f t="shared" ref="J195" si="33">IF(J194&lt;&gt;"",J194&amp;"、"&amp;K195,K195)</f>
        <v/>
      </c>
      <c r="K195" s="19" t="str">
        <f>IF(K194&lt;&gt;"",K194,"")</f>
        <v/>
      </c>
    </row>
  </sheetData>
  <mergeCells count="34">
    <mergeCell ref="A52:B52"/>
    <mergeCell ref="A46:B46"/>
    <mergeCell ref="A54:B54"/>
    <mergeCell ref="A45:B45"/>
    <mergeCell ref="A47:B47"/>
    <mergeCell ref="A48:B48"/>
    <mergeCell ref="A49:B49"/>
    <mergeCell ref="A50:B50"/>
    <mergeCell ref="A53:B53"/>
    <mergeCell ref="A51:B51"/>
    <mergeCell ref="A76:B76"/>
    <mergeCell ref="A62:B62"/>
    <mergeCell ref="A63:B63"/>
    <mergeCell ref="A67:B67"/>
    <mergeCell ref="A57:B57"/>
    <mergeCell ref="A58:B58"/>
    <mergeCell ref="A59:B59"/>
    <mergeCell ref="A60:B60"/>
    <mergeCell ref="A61:B61"/>
    <mergeCell ref="A68:B68"/>
    <mergeCell ref="A69:B69"/>
    <mergeCell ref="A70:B70"/>
    <mergeCell ref="A71:B71"/>
    <mergeCell ref="A72:B72"/>
    <mergeCell ref="C152:C160"/>
    <mergeCell ref="C121:C137"/>
    <mergeCell ref="A77:B77"/>
    <mergeCell ref="A78:B78"/>
    <mergeCell ref="A79:B79"/>
    <mergeCell ref="A39:B39"/>
    <mergeCell ref="A40:B40"/>
    <mergeCell ref="A41:B41"/>
    <mergeCell ref="A42:B42"/>
    <mergeCell ref="A38:B38"/>
  </mergeCells>
  <phoneticPr fontId="1"/>
  <conditionalFormatting sqref="B94:B96">
    <cfRule type="expression" dxfId="2" priority="3">
      <formula>($B$93="職員を研修へ派遣")</formula>
    </cfRule>
  </conditionalFormatting>
  <conditionalFormatting sqref="B101:K101">
    <cfRule type="expression" dxfId="1" priority="1">
      <formula>B$100&lt;&gt;"その他"</formula>
    </cfRule>
  </conditionalFormatting>
  <conditionalFormatting sqref="B108:K109">
    <cfRule type="expression" dxfId="0" priority="2">
      <formula>($B$93="外部講師を招いて行う研修")</formula>
    </cfRule>
  </conditionalFormatting>
  <dataValidations count="2">
    <dataValidation type="list" allowBlank="1" showInputMessage="1" showErrorMessage="1" sqref="B100:K100" xr:uid="{00000000-0002-0000-0000-000000000000}">
      <formula1>"認知症介護実践者研修,認知症介護実践リーダー研修,その他"</formula1>
    </dataValidation>
    <dataValidation type="list" allowBlank="1" showInputMessage="1" showErrorMessage="1" sqref="B93" xr:uid="{00000000-0002-0000-0000-000001000000}">
      <formula1>"外部講師を招いて行う研修,職員を研修へ派遣"</formula1>
    </dataValidation>
  </dataValidations>
  <pageMargins left="0.7" right="0.7" top="0.75" bottom="0.75" header="0.3" footer="0.3"/>
  <pageSetup paperSize="9" scale="46" orientation="portrait" verticalDpi="0" r:id="rId1"/>
  <colBreaks count="1" manualBreakCount="1">
    <brk id="8"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B1:D27"/>
  <sheetViews>
    <sheetView zoomScaleNormal="100" workbookViewId="0">
      <selection activeCell="B2" sqref="B2:D2"/>
    </sheetView>
  </sheetViews>
  <sheetFormatPr defaultColWidth="9" defaultRowHeight="13.5" x14ac:dyDescent="0.4"/>
  <cols>
    <col min="1" max="1" width="1.5" style="2" customWidth="1"/>
    <col min="2" max="2" width="24.75" style="2" customWidth="1"/>
    <col min="3" max="3" width="9" style="2" customWidth="1"/>
    <col min="4" max="4" width="42.75" style="2" customWidth="1"/>
    <col min="5" max="5" width="1.5" style="2" customWidth="1"/>
    <col min="6" max="16384" width="9" style="2"/>
  </cols>
  <sheetData>
    <row r="1" spans="2:4" ht="9" customHeight="1" x14ac:dyDescent="0.4"/>
    <row r="2" spans="2:4" ht="27" customHeight="1" x14ac:dyDescent="0.4">
      <c r="B2" s="189" t="str">
        <f>IF(作成補助シート!B110&lt;&gt;"",TEXT(IF(MONTH(作成補助シート!B110)&lt;=3,DATE(YEAR(作成補助シート!B110)-1,MONTH(作成補助シート!B110),DAY(作成補助シート!B110)),作成補助シート!B110),"ggge")&amp;"年度　補助金等交付請求書","令和　　年度　補助金等交付請求書")</f>
        <v>令和　　年度　補助金等交付請求書</v>
      </c>
      <c r="C2" s="190"/>
      <c r="D2" s="191"/>
    </row>
    <row r="3" spans="2:4" ht="27" customHeight="1" x14ac:dyDescent="0.4">
      <c r="B3" s="9"/>
      <c r="D3" s="104" t="str">
        <f>IF(作成補助シート!B163&lt;&gt;"",作成補助シート!B163,"令和　　年　　月　　日")</f>
        <v>令和　　年　　月　　日</v>
      </c>
    </row>
    <row r="4" spans="2:4" ht="27" customHeight="1" x14ac:dyDescent="0.4">
      <c r="B4" s="9" t="s">
        <v>30</v>
      </c>
      <c r="D4" s="10"/>
    </row>
    <row r="5" spans="2:4" ht="27" customHeight="1" x14ac:dyDescent="0.4">
      <c r="B5" s="9"/>
      <c r="D5" s="10" t="s">
        <v>0</v>
      </c>
    </row>
    <row r="6" spans="2:4" ht="27" customHeight="1" x14ac:dyDescent="0.15">
      <c r="B6" s="9"/>
      <c r="D6" s="11">
        <f>IF(作成補助シート!B152&lt;&gt;"",作成補助シート!B152,"")</f>
        <v>0</v>
      </c>
    </row>
    <row r="7" spans="2:4" ht="27" customHeight="1" x14ac:dyDescent="0.4">
      <c r="B7" s="9"/>
      <c r="C7" s="2" t="s">
        <v>18</v>
      </c>
      <c r="D7" s="10" t="s">
        <v>2</v>
      </c>
    </row>
    <row r="8" spans="2:4" ht="27" customHeight="1" x14ac:dyDescent="0.15">
      <c r="B8" s="9"/>
      <c r="D8" s="11">
        <f>IF(作成補助シート!B153&lt;&gt;"",作成補助シート!B153,"")</f>
        <v>0</v>
      </c>
    </row>
    <row r="9" spans="2:4" ht="27" customHeight="1" x14ac:dyDescent="0.4">
      <c r="B9" s="9"/>
      <c r="D9" s="10" t="s">
        <v>19</v>
      </c>
    </row>
    <row r="10" spans="2:4" ht="27" customHeight="1" x14ac:dyDescent="0.15">
      <c r="B10" s="9"/>
      <c r="D10" s="11" t="str">
        <f>作成補助シート!B154&amp;"　"&amp;作成補助シート!B155</f>
        <v>0　0</v>
      </c>
    </row>
    <row r="11" spans="2:4" ht="40.5" customHeight="1" x14ac:dyDescent="0.4">
      <c r="B11" s="192" t="str">
        <f>"　"&amp;TEXT(作成補助シート!B162,"ggge年m月d日")&amp;"相模原市指令（福基）第"&amp;作成補助シート!B161&amp;"号により補助金等の額確定のありました件につき、相模原市補助金等に係る予算の執行に関する規則第１８条の規定により請求します。"</f>
        <v>　明治33年1月0日相模原市指令（福基）第号により補助金等の額確定のありました件につき、相模原市補助金等に係る予算の執行に関する規則第１８条の規定により請求します。</v>
      </c>
      <c r="C11" s="193"/>
      <c r="D11" s="194"/>
    </row>
    <row r="12" spans="2:4" ht="27" customHeight="1" x14ac:dyDescent="0.4">
      <c r="B12" s="7" t="s">
        <v>39</v>
      </c>
      <c r="C12" s="195" t="s">
        <v>20</v>
      </c>
      <c r="D12" s="195"/>
    </row>
    <row r="13" spans="2:4" ht="27" customHeight="1" x14ac:dyDescent="0.4">
      <c r="B13" s="7" t="s">
        <v>40</v>
      </c>
      <c r="C13" s="195" t="s">
        <v>21</v>
      </c>
      <c r="D13" s="195"/>
    </row>
    <row r="14" spans="2:4" ht="27" customHeight="1" x14ac:dyDescent="0.4">
      <c r="B14" s="7" t="s">
        <v>259</v>
      </c>
      <c r="C14" s="187" t="str">
        <f>IF(作成補助シート!B160&gt;0,作成補助シート!B160,"円")</f>
        <v>円</v>
      </c>
      <c r="D14" s="187"/>
    </row>
    <row r="15" spans="2:4" ht="27" customHeight="1" x14ac:dyDescent="0.4">
      <c r="B15" s="7" t="s">
        <v>260</v>
      </c>
      <c r="C15" s="187">
        <v>0</v>
      </c>
      <c r="D15" s="187"/>
    </row>
    <row r="16" spans="2:4" ht="27" customHeight="1" x14ac:dyDescent="0.4">
      <c r="B16" s="7" t="s">
        <v>261</v>
      </c>
      <c r="C16" s="187" t="str">
        <f>C14</f>
        <v>円</v>
      </c>
      <c r="D16" s="187"/>
    </row>
    <row r="17" spans="2:4" ht="27" customHeight="1" x14ac:dyDescent="0.4">
      <c r="B17" s="7" t="s">
        <v>262</v>
      </c>
      <c r="C17" s="187">
        <v>0</v>
      </c>
      <c r="D17" s="187"/>
    </row>
    <row r="18" spans="2:4" ht="40.5" customHeight="1" x14ac:dyDescent="0.4">
      <c r="B18" s="8" t="s">
        <v>263</v>
      </c>
      <c r="C18" s="196" t="s">
        <v>264</v>
      </c>
      <c r="D18" s="196"/>
    </row>
    <row r="19" spans="2:4" x14ac:dyDescent="0.4">
      <c r="B19" s="2" t="s">
        <v>22</v>
      </c>
    </row>
    <row r="20" spans="2:4" ht="40.5" customHeight="1" x14ac:dyDescent="0.4">
      <c r="B20" s="188" t="s">
        <v>23</v>
      </c>
      <c r="C20" s="188"/>
      <c r="D20" s="188"/>
    </row>
    <row r="21" spans="2:4" ht="27" customHeight="1" x14ac:dyDescent="0.4">
      <c r="B21" s="6" t="s">
        <v>24</v>
      </c>
      <c r="C21" s="186" t="str">
        <f>IF(作成補助シート!B156&lt;&gt;"",作成補助シート!B156,"　　　　（　　　　　）")</f>
        <v>　　　　（　　　　　）</v>
      </c>
      <c r="D21" s="186"/>
    </row>
    <row r="22" spans="2:4" ht="40.5" customHeight="1" x14ac:dyDescent="0.4">
      <c r="B22" s="188" t="s">
        <v>25</v>
      </c>
      <c r="C22" s="188"/>
      <c r="D22" s="188"/>
    </row>
    <row r="23" spans="2:4" ht="27" customHeight="1" x14ac:dyDescent="0.4">
      <c r="B23" s="6" t="s">
        <v>3</v>
      </c>
      <c r="C23" s="186" t="str">
        <f>IF(作成補助シート!B157&lt;&gt;"",作成補助シート!B157,"")</f>
        <v/>
      </c>
      <c r="D23" s="186"/>
    </row>
    <row r="24" spans="2:4" ht="14.25" thickBot="1" x14ac:dyDescent="0.45"/>
    <row r="25" spans="2:4" ht="13.5" customHeight="1" thickTop="1" thickBot="1" x14ac:dyDescent="0.45">
      <c r="B25" s="185" t="s">
        <v>28</v>
      </c>
      <c r="C25" s="4" t="s">
        <v>26</v>
      </c>
      <c r="D25" s="4" t="s">
        <v>27</v>
      </c>
    </row>
    <row r="26" spans="2:4" ht="40.5" customHeight="1" thickTop="1" thickBot="1" x14ac:dyDescent="0.45">
      <c r="B26" s="185"/>
      <c r="C26" s="5"/>
      <c r="D26" s="5"/>
    </row>
    <row r="27" spans="2:4" ht="9" customHeight="1" thickTop="1" x14ac:dyDescent="0.4"/>
  </sheetData>
  <sheetProtection sheet="1" objects="1" scenarios="1"/>
  <mergeCells count="14">
    <mergeCell ref="C18:D18"/>
    <mergeCell ref="C15:D15"/>
    <mergeCell ref="C16:D16"/>
    <mergeCell ref="C17:D17"/>
    <mergeCell ref="B2:D2"/>
    <mergeCell ref="B11:D11"/>
    <mergeCell ref="C12:D12"/>
    <mergeCell ref="C13:D13"/>
    <mergeCell ref="C14:D14"/>
    <mergeCell ref="B20:D20"/>
    <mergeCell ref="C21:D21"/>
    <mergeCell ref="B22:D22"/>
    <mergeCell ref="C23:D23"/>
    <mergeCell ref="B25:B26"/>
  </mergeCells>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1:D74"/>
  <sheetViews>
    <sheetView view="pageBreakPreview" zoomScaleNormal="100" zoomScaleSheetLayoutView="100" workbookViewId="0">
      <selection activeCell="B2" sqref="B2:D2"/>
    </sheetView>
  </sheetViews>
  <sheetFormatPr defaultColWidth="9" defaultRowHeight="13.5" x14ac:dyDescent="0.4"/>
  <cols>
    <col min="1" max="1" width="1.5" style="2" customWidth="1"/>
    <col min="2" max="2" width="24.75" style="2" customWidth="1"/>
    <col min="3" max="3" width="9" style="2" customWidth="1"/>
    <col min="4" max="4" width="42.75" style="2" customWidth="1"/>
    <col min="5" max="5" width="1.5" style="2" customWidth="1"/>
    <col min="6" max="16384" width="9" style="2"/>
  </cols>
  <sheetData>
    <row r="1" spans="2:4" ht="9" customHeight="1" x14ac:dyDescent="0.4"/>
    <row r="2" spans="2:4" ht="27" customHeight="1" x14ac:dyDescent="0.4">
      <c r="B2" s="189" t="str">
        <f>IF(作成補助シート!B110&lt;&gt;"",TEXT(IF(MONTH(作成補助シート!B110)&lt;=3,DATE(YEAR(作成補助シート!B110)-1,MONTH(作成補助シート!B110),DAY(作成補助シート!B110)),作成補助シート!B110),"ggge")&amp;"年度　補助金等交付申請書","令和　　年度　補助金等交付申請書")</f>
        <v>令和　　年度　補助金等交付申請書</v>
      </c>
      <c r="C2" s="190"/>
      <c r="D2" s="191"/>
    </row>
    <row r="3" spans="2:4" ht="27" customHeight="1" x14ac:dyDescent="0.4">
      <c r="B3" s="9"/>
      <c r="D3" s="104" t="str">
        <f>IF(作成補助シート!B110&lt;&gt;"",作成補助シート!B110,"令和　　年　　月　　日")</f>
        <v>令和　　年　　月　　日</v>
      </c>
    </row>
    <row r="4" spans="2:4" ht="27" customHeight="1" x14ac:dyDescent="0.4">
      <c r="B4" s="9" t="s">
        <v>30</v>
      </c>
      <c r="D4" s="10"/>
    </row>
    <row r="5" spans="2:4" ht="27" customHeight="1" x14ac:dyDescent="0.4">
      <c r="B5" s="9"/>
      <c r="D5" s="10" t="s">
        <v>0</v>
      </c>
    </row>
    <row r="6" spans="2:4" ht="27" customHeight="1" x14ac:dyDescent="0.15">
      <c r="B6" s="9"/>
      <c r="D6" s="11" t="str">
        <f>IF(作成補助シート!B85&lt;&gt;"",作成補助シート!B85,"")</f>
        <v/>
      </c>
    </row>
    <row r="7" spans="2:4" ht="27" customHeight="1" x14ac:dyDescent="0.4">
      <c r="B7" s="9"/>
      <c r="C7" s="2" t="s">
        <v>18</v>
      </c>
      <c r="D7" s="10" t="s">
        <v>2</v>
      </c>
    </row>
    <row r="8" spans="2:4" ht="27" customHeight="1" x14ac:dyDescent="0.15">
      <c r="B8" s="9"/>
      <c r="D8" s="11" t="str">
        <f>IF(作成補助シート!B86&lt;&gt;"",作成補助シート!B86,"")</f>
        <v/>
      </c>
    </row>
    <row r="9" spans="2:4" ht="27" customHeight="1" x14ac:dyDescent="0.4">
      <c r="B9" s="9"/>
      <c r="D9" s="10" t="s">
        <v>19</v>
      </c>
    </row>
    <row r="10" spans="2:4" ht="27" customHeight="1" x14ac:dyDescent="0.15">
      <c r="B10" s="9"/>
      <c r="D10" s="11" t="str">
        <f>作成補助シート!B87&amp;"　"&amp;作成補助シート!B88</f>
        <v>　</v>
      </c>
    </row>
    <row r="11" spans="2:4" ht="40.5" customHeight="1" x14ac:dyDescent="0.4">
      <c r="B11" s="192" t="str">
        <f>"　"&amp;TEXT(IF(MONTH(作成補助シート!B110)&lt;=3,DATE(YEAR(作成補助シート!B110)-1,MONTH(作成補助シート!B110),DAY(作成補助シート!B110)),作成補助シート!B110),"ggge")&amp;"年度において次のとおり交付していただきたく、相模原市補助金等に係る予算の執行に関する規則（以下「規則」という。）第４条第１項の規定により申請します。"</f>
        <v>　令和1780年度において次のとおり交付していただきたく、相模原市補助金等に係る予算の執行に関する規則（以下「規則」という。）第４条第１項の規定により申請します。</v>
      </c>
      <c r="C11" s="193"/>
      <c r="D11" s="194"/>
    </row>
    <row r="12" spans="2:4" ht="27" customHeight="1" x14ac:dyDescent="0.4">
      <c r="B12" s="7" t="s">
        <v>39</v>
      </c>
      <c r="C12" s="195" t="s">
        <v>20</v>
      </c>
      <c r="D12" s="195"/>
    </row>
    <row r="13" spans="2:4" ht="27" customHeight="1" x14ac:dyDescent="0.4">
      <c r="B13" s="7" t="s">
        <v>40</v>
      </c>
      <c r="C13" s="195" t="s">
        <v>21</v>
      </c>
      <c r="D13" s="195"/>
    </row>
    <row r="14" spans="2:4" ht="27" customHeight="1" x14ac:dyDescent="0.4">
      <c r="B14" s="7" t="s">
        <v>41</v>
      </c>
      <c r="C14" s="187" t="str">
        <f>IF(収支予算書!C5&gt;0,収支予算書!C5,"円")</f>
        <v>円</v>
      </c>
      <c r="D14" s="187"/>
    </row>
    <row r="15" spans="2:4" ht="69" customHeight="1" x14ac:dyDescent="0.4">
      <c r="B15" s="8" t="s">
        <v>42</v>
      </c>
      <c r="C15" s="196" t="s">
        <v>29</v>
      </c>
      <c r="D15" s="196"/>
    </row>
    <row r="16" spans="2:4" x14ac:dyDescent="0.4">
      <c r="B16" s="2" t="s">
        <v>22</v>
      </c>
    </row>
    <row r="17" spans="2:4" ht="40.5" customHeight="1" x14ac:dyDescent="0.4">
      <c r="B17" s="188" t="s">
        <v>23</v>
      </c>
      <c r="C17" s="188"/>
      <c r="D17" s="188"/>
    </row>
    <row r="18" spans="2:4" ht="27" customHeight="1" x14ac:dyDescent="0.4">
      <c r="B18" s="6" t="s">
        <v>24</v>
      </c>
      <c r="C18" s="186" t="str">
        <f>IF(作成補助シート!B89&lt;&gt;"",作成補助シート!B89,"　　　　（　　　　　）")</f>
        <v>　　　　（　　　　　）</v>
      </c>
      <c r="D18" s="186"/>
    </row>
    <row r="19" spans="2:4" ht="40.5" customHeight="1" x14ac:dyDescent="0.4">
      <c r="B19" s="188" t="s">
        <v>25</v>
      </c>
      <c r="C19" s="188"/>
      <c r="D19" s="188"/>
    </row>
    <row r="20" spans="2:4" ht="27" customHeight="1" x14ac:dyDescent="0.4">
      <c r="B20" s="6" t="s">
        <v>3</v>
      </c>
      <c r="C20" s="186" t="str">
        <f>IF(作成補助シート!B90&lt;&gt;"",作成補助シート!B90,"")</f>
        <v/>
      </c>
      <c r="D20" s="186"/>
    </row>
    <row r="21" spans="2:4" ht="14.25" thickBot="1" x14ac:dyDescent="0.45"/>
    <row r="22" spans="2:4" ht="13.5" customHeight="1" thickTop="1" thickBot="1" x14ac:dyDescent="0.45">
      <c r="B22" s="185" t="s">
        <v>28</v>
      </c>
      <c r="C22" s="4" t="s">
        <v>26</v>
      </c>
      <c r="D22" s="4" t="s">
        <v>27</v>
      </c>
    </row>
    <row r="23" spans="2:4" ht="40.5" customHeight="1" thickTop="1" thickBot="1" x14ac:dyDescent="0.45">
      <c r="B23" s="185"/>
      <c r="C23" s="5"/>
      <c r="D23" s="5"/>
    </row>
    <row r="24" spans="2:4" ht="9" customHeight="1" thickTop="1" x14ac:dyDescent="0.4"/>
    <row r="25" spans="2:4" ht="9" customHeight="1" x14ac:dyDescent="0.4"/>
    <row r="26" spans="2:4" x14ac:dyDescent="0.4">
      <c r="B26" s="176" t="s">
        <v>280</v>
      </c>
      <c r="C26" s="177"/>
      <c r="D26" s="178"/>
    </row>
    <row r="27" spans="2:4" x14ac:dyDescent="0.4">
      <c r="B27" s="179"/>
      <c r="C27" s="180"/>
      <c r="D27" s="181"/>
    </row>
    <row r="28" spans="2:4" x14ac:dyDescent="0.4">
      <c r="B28" s="179"/>
      <c r="C28" s="180"/>
      <c r="D28" s="181"/>
    </row>
    <row r="29" spans="2:4" x14ac:dyDescent="0.4">
      <c r="B29" s="179"/>
      <c r="C29" s="180"/>
      <c r="D29" s="181"/>
    </row>
    <row r="30" spans="2:4" x14ac:dyDescent="0.4">
      <c r="B30" s="179"/>
      <c r="C30" s="180"/>
      <c r="D30" s="181"/>
    </row>
    <row r="31" spans="2:4" x14ac:dyDescent="0.4">
      <c r="B31" s="179"/>
      <c r="C31" s="180"/>
      <c r="D31" s="181"/>
    </row>
    <row r="32" spans="2:4" x14ac:dyDescent="0.4">
      <c r="B32" s="179"/>
      <c r="C32" s="180"/>
      <c r="D32" s="181"/>
    </row>
    <row r="33" spans="2:4" x14ac:dyDescent="0.4">
      <c r="B33" s="179"/>
      <c r="C33" s="180"/>
      <c r="D33" s="181"/>
    </row>
    <row r="34" spans="2:4" x14ac:dyDescent="0.4">
      <c r="B34" s="179"/>
      <c r="C34" s="180"/>
      <c r="D34" s="181"/>
    </row>
    <row r="35" spans="2:4" x14ac:dyDescent="0.4">
      <c r="B35" s="179"/>
      <c r="C35" s="180"/>
      <c r="D35" s="181"/>
    </row>
    <row r="36" spans="2:4" x14ac:dyDescent="0.4">
      <c r="B36" s="179"/>
      <c r="C36" s="180"/>
      <c r="D36" s="181"/>
    </row>
    <row r="37" spans="2:4" x14ac:dyDescent="0.4">
      <c r="B37" s="179"/>
      <c r="C37" s="180"/>
      <c r="D37" s="181"/>
    </row>
    <row r="38" spans="2:4" x14ac:dyDescent="0.4">
      <c r="B38" s="179"/>
      <c r="C38" s="180"/>
      <c r="D38" s="181"/>
    </row>
    <row r="39" spans="2:4" x14ac:dyDescent="0.4">
      <c r="B39" s="179"/>
      <c r="C39" s="180"/>
      <c r="D39" s="181"/>
    </row>
    <row r="40" spans="2:4" x14ac:dyDescent="0.4">
      <c r="B40" s="179"/>
      <c r="C40" s="180"/>
      <c r="D40" s="181"/>
    </row>
    <row r="41" spans="2:4" x14ac:dyDescent="0.4">
      <c r="B41" s="179"/>
      <c r="C41" s="180"/>
      <c r="D41" s="181"/>
    </row>
    <row r="42" spans="2:4" x14ac:dyDescent="0.4">
      <c r="B42" s="179"/>
      <c r="C42" s="180"/>
      <c r="D42" s="181"/>
    </row>
    <row r="43" spans="2:4" x14ac:dyDescent="0.4">
      <c r="B43" s="179"/>
      <c r="C43" s="180"/>
      <c r="D43" s="181"/>
    </row>
    <row r="44" spans="2:4" x14ac:dyDescent="0.4">
      <c r="B44" s="179"/>
      <c r="C44" s="180"/>
      <c r="D44" s="181"/>
    </row>
    <row r="45" spans="2:4" x14ac:dyDescent="0.4">
      <c r="B45" s="179"/>
      <c r="C45" s="180"/>
      <c r="D45" s="181"/>
    </row>
    <row r="46" spans="2:4" x14ac:dyDescent="0.4">
      <c r="B46" s="179"/>
      <c r="C46" s="180"/>
      <c r="D46" s="181"/>
    </row>
    <row r="47" spans="2:4" x14ac:dyDescent="0.4">
      <c r="B47" s="179"/>
      <c r="C47" s="180"/>
      <c r="D47" s="181"/>
    </row>
    <row r="48" spans="2:4" x14ac:dyDescent="0.4">
      <c r="B48" s="179"/>
      <c r="C48" s="180"/>
      <c r="D48" s="181"/>
    </row>
    <row r="49" spans="2:4" x14ac:dyDescent="0.4">
      <c r="B49" s="179"/>
      <c r="C49" s="180"/>
      <c r="D49" s="181"/>
    </row>
    <row r="50" spans="2:4" x14ac:dyDescent="0.4">
      <c r="B50" s="179"/>
      <c r="C50" s="180"/>
      <c r="D50" s="181"/>
    </row>
    <row r="51" spans="2:4" x14ac:dyDescent="0.4">
      <c r="B51" s="179"/>
      <c r="C51" s="180"/>
      <c r="D51" s="181"/>
    </row>
    <row r="52" spans="2:4" x14ac:dyDescent="0.4">
      <c r="B52" s="179"/>
      <c r="C52" s="180"/>
      <c r="D52" s="181"/>
    </row>
    <row r="53" spans="2:4" x14ac:dyDescent="0.4">
      <c r="B53" s="179"/>
      <c r="C53" s="180"/>
      <c r="D53" s="181"/>
    </row>
    <row r="54" spans="2:4" x14ac:dyDescent="0.4">
      <c r="B54" s="179"/>
      <c r="C54" s="180"/>
      <c r="D54" s="181"/>
    </row>
    <row r="55" spans="2:4" x14ac:dyDescent="0.4">
      <c r="B55" s="179"/>
      <c r="C55" s="180"/>
      <c r="D55" s="181"/>
    </row>
    <row r="56" spans="2:4" x14ac:dyDescent="0.4">
      <c r="B56" s="179"/>
      <c r="C56" s="180"/>
      <c r="D56" s="181"/>
    </row>
    <row r="57" spans="2:4" x14ac:dyDescent="0.4">
      <c r="B57" s="179"/>
      <c r="C57" s="180"/>
      <c r="D57" s="181"/>
    </row>
    <row r="58" spans="2:4" x14ac:dyDescent="0.4">
      <c r="B58" s="179"/>
      <c r="C58" s="180"/>
      <c r="D58" s="181"/>
    </row>
    <row r="59" spans="2:4" x14ac:dyDescent="0.4">
      <c r="B59" s="179"/>
      <c r="C59" s="180"/>
      <c r="D59" s="181"/>
    </row>
    <row r="60" spans="2:4" x14ac:dyDescent="0.4">
      <c r="B60" s="179"/>
      <c r="C60" s="180"/>
      <c r="D60" s="181"/>
    </row>
    <row r="61" spans="2:4" x14ac:dyDescent="0.4">
      <c r="B61" s="179"/>
      <c r="C61" s="180"/>
      <c r="D61" s="181"/>
    </row>
    <row r="62" spans="2:4" x14ac:dyDescent="0.4">
      <c r="B62" s="179"/>
      <c r="C62" s="180"/>
      <c r="D62" s="181"/>
    </row>
    <row r="63" spans="2:4" x14ac:dyDescent="0.4">
      <c r="B63" s="179"/>
      <c r="C63" s="180"/>
      <c r="D63" s="181"/>
    </row>
    <row r="64" spans="2:4" x14ac:dyDescent="0.4">
      <c r="B64" s="179"/>
      <c r="C64" s="180"/>
      <c r="D64" s="181"/>
    </row>
    <row r="65" spans="2:4" x14ac:dyDescent="0.4">
      <c r="B65" s="179"/>
      <c r="C65" s="180"/>
      <c r="D65" s="181"/>
    </row>
    <row r="66" spans="2:4" x14ac:dyDescent="0.4">
      <c r="B66" s="179"/>
      <c r="C66" s="180"/>
      <c r="D66" s="181"/>
    </row>
    <row r="67" spans="2:4" x14ac:dyDescent="0.4">
      <c r="B67" s="179"/>
      <c r="C67" s="180"/>
      <c r="D67" s="181"/>
    </row>
    <row r="68" spans="2:4" x14ac:dyDescent="0.4">
      <c r="B68" s="179"/>
      <c r="C68" s="180"/>
      <c r="D68" s="181"/>
    </row>
    <row r="69" spans="2:4" x14ac:dyDescent="0.4">
      <c r="B69" s="179"/>
      <c r="C69" s="180"/>
      <c r="D69" s="181"/>
    </row>
    <row r="70" spans="2:4" x14ac:dyDescent="0.4">
      <c r="B70" s="179"/>
      <c r="C70" s="180"/>
      <c r="D70" s="181"/>
    </row>
    <row r="71" spans="2:4" x14ac:dyDescent="0.4">
      <c r="B71" s="179"/>
      <c r="C71" s="180"/>
      <c r="D71" s="181"/>
    </row>
    <row r="72" spans="2:4" x14ac:dyDescent="0.4">
      <c r="B72" s="179"/>
      <c r="C72" s="180"/>
      <c r="D72" s="181"/>
    </row>
    <row r="73" spans="2:4" x14ac:dyDescent="0.4">
      <c r="B73" s="179"/>
      <c r="C73" s="180"/>
      <c r="D73" s="181"/>
    </row>
    <row r="74" spans="2:4" x14ac:dyDescent="0.4">
      <c r="B74" s="182"/>
      <c r="C74" s="183"/>
      <c r="D74" s="184"/>
    </row>
  </sheetData>
  <sheetProtection sheet="1" objects="1" scenarios="1"/>
  <mergeCells count="12">
    <mergeCell ref="B2:D2"/>
    <mergeCell ref="B11:D11"/>
    <mergeCell ref="C13:D13"/>
    <mergeCell ref="C12:D12"/>
    <mergeCell ref="C15:D15"/>
    <mergeCell ref="B26:D74"/>
    <mergeCell ref="B22:B23"/>
    <mergeCell ref="C18:D18"/>
    <mergeCell ref="C20:D20"/>
    <mergeCell ref="C14:D14"/>
    <mergeCell ref="B17:D17"/>
    <mergeCell ref="B19:D19"/>
  </mergeCells>
  <phoneticPr fontId="1"/>
  <pageMargins left="0.7" right="0.7" top="0.75" bottom="0.75" header="0.3" footer="0.3"/>
  <pageSetup paperSize="9" orientation="portrait" r:id="rId1"/>
  <rowBreaks count="1" manualBreakCount="1">
    <brk id="2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1:G32"/>
  <sheetViews>
    <sheetView zoomScaleNormal="100" workbookViewId="0">
      <selection activeCell="B2" sqref="B2:E2"/>
    </sheetView>
  </sheetViews>
  <sheetFormatPr defaultColWidth="9" defaultRowHeight="13.5" x14ac:dyDescent="0.4"/>
  <cols>
    <col min="1" max="1" width="1.5" style="2" customWidth="1"/>
    <col min="2" max="2" width="24.75" style="2" customWidth="1"/>
    <col min="3" max="4" width="9" style="2" customWidth="1"/>
    <col min="5" max="5" width="33.75" style="2" customWidth="1"/>
    <col min="6" max="6" width="1.5" style="2" customWidth="1"/>
    <col min="7" max="16384" width="9" style="2"/>
  </cols>
  <sheetData>
    <row r="1" spans="2:7" x14ac:dyDescent="0.4">
      <c r="B1" s="2" t="s">
        <v>289</v>
      </c>
    </row>
    <row r="2" spans="2:7" ht="27" customHeight="1" x14ac:dyDescent="0.4">
      <c r="B2" s="189" t="str">
        <f>IF(作成補助シート!B110&lt;&gt;"",TEXT(IF(MONTH(作成補助シート!B110)&lt;=3,DATE(YEAR(作成補助シート!B110)-1,MONTH(作成補助シート!B110),DAY(作成補助シート!B110)),作成補助シート!B110),"ggge")&amp;"年度　補助事業等計画書","令和　　年度　補助事業等計画書")</f>
        <v>令和　　年度　補助事業等計画書</v>
      </c>
      <c r="C2" s="190"/>
      <c r="D2" s="190"/>
      <c r="E2" s="191"/>
    </row>
    <row r="3" spans="2:7" ht="18" customHeight="1" x14ac:dyDescent="0.4">
      <c r="B3" s="9"/>
      <c r="C3" s="12"/>
      <c r="D3" s="12"/>
      <c r="E3" s="104" t="str">
        <f>IF(作成補助シート!B110&lt;&gt;"",作成補助シート!B110,"令和　　年　　月　　日")</f>
        <v>令和　　年　　月　　日</v>
      </c>
    </row>
    <row r="4" spans="2:7" ht="27" customHeight="1" x14ac:dyDescent="0.4">
      <c r="B4" s="44" t="str">
        <f>"　"&amp;TEXT(IF(MONTH(作成補助シート!B110)&lt;=3,DATE(YEAR(作成補助シート!B110)-1,MONTH(作成補助シート!B110),DAY(作成補助シート!B110)),作成補助シート!B110),"ggge")&amp;"年度において、次のとおり介護職員等キャリアアップ支援事業を行います。"</f>
        <v>　令和1780年度において、次のとおり介護職員等キャリアアップ支援事業を行います。</v>
      </c>
      <c r="C4" s="3"/>
      <c r="D4" s="3"/>
      <c r="E4" s="45"/>
    </row>
    <row r="5" spans="2:7" ht="40.5" customHeight="1" x14ac:dyDescent="0.4">
      <c r="B5" s="39" t="s">
        <v>193</v>
      </c>
      <c r="C5" s="221">
        <f>作成補助シート!B92</f>
        <v>0</v>
      </c>
      <c r="D5" s="222"/>
      <c r="E5" s="223"/>
    </row>
    <row r="6" spans="2:7" ht="27" customHeight="1" x14ac:dyDescent="0.4">
      <c r="B6" s="36" t="s">
        <v>38</v>
      </c>
      <c r="C6" s="48" t="s">
        <v>31</v>
      </c>
      <c r="D6" s="51"/>
      <c r="E6" s="49"/>
    </row>
    <row r="7" spans="2:7" ht="54" customHeight="1" x14ac:dyDescent="0.4">
      <c r="B7" s="37"/>
      <c r="C7" s="50" t="s">
        <v>137</v>
      </c>
      <c r="D7" s="197" t="e">
        <f>IF(COUNTA(作成補助シート!C99:K109)&gt;=1,"別紙の通り",作成補助シート!A191)</f>
        <v>#VALUE!</v>
      </c>
      <c r="E7" s="198"/>
      <c r="G7" s="82" t="str">
        <f>IF(COUNTA(作成補助シート!C99:K109)&gt;=1,"※「補助事業等計画書別紙」も印刷してください。","")</f>
        <v/>
      </c>
    </row>
    <row r="8" spans="2:7" ht="18.75" customHeight="1" x14ac:dyDescent="0.4">
      <c r="B8" s="37"/>
      <c r="C8" s="43" t="s">
        <v>138</v>
      </c>
      <c r="D8" s="199">
        <f>IF(G7&lt;&gt;"","別紙の通り",作成補助シート!B99)</f>
        <v>0</v>
      </c>
      <c r="E8" s="200"/>
    </row>
    <row r="9" spans="2:7" ht="27" customHeight="1" x14ac:dyDescent="0.4">
      <c r="B9" s="37"/>
      <c r="C9" s="201" t="s">
        <v>32</v>
      </c>
      <c r="D9" s="202"/>
      <c r="E9" s="203"/>
    </row>
    <row r="10" spans="2:7" ht="27" customHeight="1" x14ac:dyDescent="0.4">
      <c r="B10" s="37"/>
      <c r="C10" s="201" t="s">
        <v>34</v>
      </c>
      <c r="D10" s="202"/>
      <c r="E10" s="203"/>
    </row>
    <row r="11" spans="2:7" ht="27" customHeight="1" x14ac:dyDescent="0.4">
      <c r="B11" s="37"/>
      <c r="C11" s="217">
        <f>IF(G7&lt;&gt;"","別紙の通り",作成補助シート!B104)</f>
        <v>0</v>
      </c>
      <c r="D11" s="197"/>
      <c r="E11" s="198"/>
    </row>
    <row r="12" spans="2:7" ht="27" customHeight="1" x14ac:dyDescent="0.4">
      <c r="B12" s="37"/>
      <c r="C12" s="201" t="s">
        <v>33</v>
      </c>
      <c r="D12" s="202"/>
      <c r="E12" s="203"/>
    </row>
    <row r="13" spans="2:7" ht="27" customHeight="1" x14ac:dyDescent="0.4">
      <c r="B13" s="38"/>
      <c r="C13" s="218">
        <f>IF(G7&lt;&gt;"","別紙の通り",作成補助シート!B105)</f>
        <v>0</v>
      </c>
      <c r="D13" s="219"/>
      <c r="E13" s="220"/>
    </row>
    <row r="14" spans="2:7" ht="27" customHeight="1" x14ac:dyDescent="0.4">
      <c r="B14" s="36" t="s">
        <v>194</v>
      </c>
      <c r="C14" s="224" t="s">
        <v>35</v>
      </c>
      <c r="D14" s="225"/>
      <c r="E14" s="226"/>
    </row>
    <row r="15" spans="2:7" ht="27" customHeight="1" x14ac:dyDescent="0.4">
      <c r="B15" s="37" t="s">
        <v>188</v>
      </c>
      <c r="C15" s="217">
        <f>IF(G7&lt;&gt;"","別紙の通り",IF(作成補助シート!B100="その他",作成補助シート!B101,作成補助シート!B100))</f>
        <v>0</v>
      </c>
      <c r="D15" s="197"/>
      <c r="E15" s="198"/>
    </row>
    <row r="16" spans="2:7" ht="27" customHeight="1" x14ac:dyDescent="0.4">
      <c r="B16" s="37"/>
      <c r="C16" s="201" t="s">
        <v>36</v>
      </c>
      <c r="D16" s="202"/>
      <c r="E16" s="203"/>
    </row>
    <row r="17" spans="2:5" ht="27" customHeight="1" x14ac:dyDescent="0.4">
      <c r="B17" s="37"/>
      <c r="C17" s="217">
        <f>IF(G7&lt;&gt;"","別紙の通り",作成補助シート!B102)</f>
        <v>0</v>
      </c>
      <c r="D17" s="197"/>
      <c r="E17" s="198"/>
    </row>
    <row r="18" spans="2:5" ht="27" customHeight="1" x14ac:dyDescent="0.4">
      <c r="B18" s="37"/>
      <c r="C18" s="201" t="s">
        <v>37</v>
      </c>
      <c r="D18" s="202"/>
      <c r="E18" s="203"/>
    </row>
    <row r="19" spans="2:5" ht="27" customHeight="1" x14ac:dyDescent="0.4">
      <c r="B19" s="38"/>
      <c r="C19" s="218">
        <f>IF(G7&lt;&gt;"","別紙の通り",作成補助シート!B103)</f>
        <v>0</v>
      </c>
      <c r="D19" s="219"/>
      <c r="E19" s="220"/>
    </row>
    <row r="20" spans="2:5" ht="13.5" customHeight="1" x14ac:dyDescent="0.4">
      <c r="B20" s="36" t="s">
        <v>190</v>
      </c>
      <c r="C20" s="207" t="s">
        <v>135</v>
      </c>
      <c r="D20" s="208"/>
      <c r="E20" s="46">
        <f>IF(G7&lt;&gt;"","別紙の通り",作成補助シート!B106)</f>
        <v>0</v>
      </c>
    </row>
    <row r="21" spans="2:5" ht="13.5" customHeight="1" x14ac:dyDescent="0.4">
      <c r="B21" s="38" t="s">
        <v>189</v>
      </c>
      <c r="C21" s="209" t="s">
        <v>136</v>
      </c>
      <c r="D21" s="210"/>
      <c r="E21" s="47">
        <f>IF(G7&lt;&gt;"","別紙の通り",作成補助シート!B107)</f>
        <v>0</v>
      </c>
    </row>
    <row r="22" spans="2:5" ht="13.5" customHeight="1" x14ac:dyDescent="0.4">
      <c r="B22" s="36" t="s">
        <v>43</v>
      </c>
      <c r="C22" s="211">
        <f>収支予算書!C5</f>
        <v>0</v>
      </c>
      <c r="D22" s="212"/>
      <c r="E22" s="213"/>
    </row>
    <row r="23" spans="2:5" ht="13.5" customHeight="1" x14ac:dyDescent="0.4">
      <c r="B23" s="37"/>
      <c r="C23" s="214">
        <f>収支予算書!C14</f>
        <v>0</v>
      </c>
      <c r="D23" s="215"/>
      <c r="E23" s="216"/>
    </row>
    <row r="24" spans="2:5" ht="13.5" customHeight="1" x14ac:dyDescent="0.4">
      <c r="B24" s="37"/>
      <c r="C24" s="201" t="s">
        <v>139</v>
      </c>
      <c r="D24" s="202"/>
      <c r="E24" s="203"/>
    </row>
    <row r="25" spans="2:5" x14ac:dyDescent="0.4">
      <c r="B25" s="37"/>
      <c r="C25" s="201" t="str">
        <f>"(1)"&amp;TEXT(IF(作成補助シート!B93="外部講師を招いて行う研修",SUM(作成補助シート!B94:B96),SUM(作成補助シート!B184:K184)),"#,##0")&amp;"円÷2＝"&amp;IF(ROUNDDOWN(SUM(作成補助シート!B184:K184)/2,-3)&gt;作成補助シート!B187,TEXT(ROUNDDOWN(SUM(作成補助シート!B184:K184)/2,-3),"#,##0")&amp;"円＞"&amp;TEXT(作成補助シート!B187,"#,##0")&amp;"円",TEXT(作成補助シート!B187,"#,##0")&amp;"円")</f>
        <v>(1)0円÷2＝0円</v>
      </c>
      <c r="D25" s="202"/>
      <c r="E25" s="203"/>
    </row>
    <row r="26" spans="2:5" x14ac:dyDescent="0.4">
      <c r="B26" s="37"/>
      <c r="C26" s="201" t="str">
        <f>"(2)"&amp;IF(作成補助シート!B93="外部講師を招いて行う研修","0円",TEXT(SUM(作成補助シート!B185:K185),"#,##0")&amp;"円－"&amp;TEXT(COUNTIF(作成補助シート!B172:K172,"認知症介護実践者研修")*10000,"#,##0")&amp;"円＝"&amp;TEXT(SUM(作成補助シート!B185:K185)-(COUNTIF(作成補助シート!B172:K172,"認知症介護実践者研修")*10000),"#,##0")&amp;"円"&amp;IF((SUM(作成補助シート!B185:K185)-(COUNTIF(作成補助シート!B172:K172,"認知症介護実践者研修")*10000))&gt;SUM(作成補助シート!B188:K188),"＞"&amp;TEXT(SUM(作成補助シート!B188:K188),"#,##0")&amp;"円","")&amp;"（"&amp;COUNTIF(作成補助シート!B172:K172,"認知症介護実践者研修")&amp;"人）")</f>
        <v>(2)0円－0円＝0円（0人）</v>
      </c>
      <c r="D26" s="202"/>
      <c r="E26" s="203"/>
    </row>
    <row r="27" spans="2:5" x14ac:dyDescent="0.4">
      <c r="B27" s="38"/>
      <c r="C27" s="204" t="str">
        <f>"(3)"&amp;IF(作成補助シート!B93="外部講師を招いて行う研修","0円",TEXT(SUM(作成補助シート!B186:K186),"#,##0")&amp;"円－"&amp;TEXT(COUNTIF(作成補助シート!B172:K172,"認知症介護実践リーダー研修")*17000,"#,##0")&amp;"円＝"&amp;TEXT(SUM(作成補助シート!B186:K186)-(COUNTIF(作成補助シート!B172:K172,"認知症介護実践リーダー研修")*17000),"#,##0")&amp;"円"&amp;IF((SUM(作成補助シート!B186:K186)-(COUNTIF(作成補助シート!B172:K172,"認知症介護実践リーダー研修")*17000))&gt;SUM(作成補助シート!B189:K189),"＞"&amp;TEXT(SUM(作成補助シート!B189:K189),"#,##0")&amp;"円","")&amp;"（"&amp;COUNTIF(作成補助シート!B172:K172,"認知症介護実践リーダー研修")&amp;"人）")</f>
        <v>(3)0円－0円＝0円（0人）</v>
      </c>
      <c r="D27" s="205"/>
      <c r="E27" s="206"/>
    </row>
    <row r="28" spans="2:5" ht="27" customHeight="1" x14ac:dyDescent="0.4">
      <c r="B28" s="188" t="s">
        <v>44</v>
      </c>
      <c r="C28" s="188"/>
      <c r="D28" s="188"/>
      <c r="E28" s="188"/>
    </row>
    <row r="29" spans="2:5" ht="27" customHeight="1" x14ac:dyDescent="0.4">
      <c r="B29" s="188" t="s">
        <v>121</v>
      </c>
      <c r="C29" s="188"/>
      <c r="D29" s="188"/>
      <c r="E29" s="188"/>
    </row>
    <row r="30" spans="2:5" ht="27" customHeight="1" x14ac:dyDescent="0.4">
      <c r="B30" s="188" t="s">
        <v>123</v>
      </c>
      <c r="C30" s="188"/>
      <c r="D30" s="188"/>
      <c r="E30" s="188"/>
    </row>
    <row r="31" spans="2:5" ht="27" customHeight="1" x14ac:dyDescent="0.4">
      <c r="B31" s="188" t="s">
        <v>122</v>
      </c>
      <c r="C31" s="188"/>
      <c r="D31" s="188"/>
      <c r="E31" s="188"/>
    </row>
    <row r="32" spans="2:5" ht="9" customHeight="1" x14ac:dyDescent="0.4"/>
  </sheetData>
  <sheetProtection sheet="1" objects="1" scenarios="1"/>
  <mergeCells count="27">
    <mergeCell ref="C17:E17"/>
    <mergeCell ref="C18:E18"/>
    <mergeCell ref="C19:E19"/>
    <mergeCell ref="B2:E2"/>
    <mergeCell ref="C5:E5"/>
    <mergeCell ref="C9:E9"/>
    <mergeCell ref="C10:E10"/>
    <mergeCell ref="C11:E11"/>
    <mergeCell ref="C12:E12"/>
    <mergeCell ref="C13:E13"/>
    <mergeCell ref="C14:E14"/>
    <mergeCell ref="B30:E30"/>
    <mergeCell ref="B31:E31"/>
    <mergeCell ref="D7:E7"/>
    <mergeCell ref="D8:E8"/>
    <mergeCell ref="C25:E25"/>
    <mergeCell ref="C26:E26"/>
    <mergeCell ref="C27:E27"/>
    <mergeCell ref="B28:E28"/>
    <mergeCell ref="B29:E29"/>
    <mergeCell ref="C20:D20"/>
    <mergeCell ref="C21:D21"/>
    <mergeCell ref="C22:E22"/>
    <mergeCell ref="C23:E23"/>
    <mergeCell ref="C24:E24"/>
    <mergeCell ref="C15:E15"/>
    <mergeCell ref="C16:E16"/>
  </mergeCells>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I85"/>
  <sheetViews>
    <sheetView zoomScaleNormal="100" workbookViewId="0"/>
  </sheetViews>
  <sheetFormatPr defaultColWidth="9" defaultRowHeight="20.100000000000001" customHeight="1" x14ac:dyDescent="0.4"/>
  <cols>
    <col min="1" max="1" width="3.625" style="29" customWidth="1"/>
    <col min="2" max="6" width="20.625" style="29" customWidth="1"/>
    <col min="7" max="8" width="15.625" style="31" customWidth="1"/>
    <col min="9" max="9" width="20.625" style="30" customWidth="1"/>
    <col min="10" max="16384" width="9" style="29"/>
  </cols>
  <sheetData>
    <row r="1" spans="1:9" ht="20.100000000000001" customHeight="1" x14ac:dyDescent="0.4">
      <c r="A1" s="35" t="s">
        <v>107</v>
      </c>
    </row>
    <row r="2" spans="1:9" ht="20.100000000000001" customHeight="1" x14ac:dyDescent="0.4">
      <c r="G2" s="73" t="str">
        <f>IF(COUNTA(作成補助シート!C99:K109)=0,"今回はこのシートは印刷不要です","")</f>
        <v>今回はこのシートは印刷不要です</v>
      </c>
    </row>
    <row r="3" spans="1:9" ht="14.25" x14ac:dyDescent="0.4">
      <c r="A3" s="227" t="s">
        <v>106</v>
      </c>
      <c r="B3" s="229" t="s">
        <v>96</v>
      </c>
      <c r="C3" s="227"/>
      <c r="D3" s="227" t="s">
        <v>95</v>
      </c>
      <c r="E3" s="227"/>
      <c r="F3" s="227"/>
      <c r="G3" s="29"/>
      <c r="H3" s="29"/>
      <c r="I3" s="29"/>
    </row>
    <row r="4" spans="1:9" ht="14.25" x14ac:dyDescent="0.4">
      <c r="A4" s="227"/>
      <c r="B4" s="229" t="s">
        <v>89</v>
      </c>
      <c r="C4" s="227"/>
      <c r="D4" s="227" t="s">
        <v>88</v>
      </c>
      <c r="E4" s="227" t="s">
        <v>94</v>
      </c>
      <c r="F4" s="227" t="s">
        <v>103</v>
      </c>
      <c r="G4" s="29"/>
      <c r="H4" s="29"/>
    </row>
    <row r="5" spans="1:9" ht="15" thickBot="1" x14ac:dyDescent="0.45">
      <c r="A5" s="227"/>
      <c r="B5" s="34" t="s">
        <v>9</v>
      </c>
      <c r="C5" s="33" t="s">
        <v>6</v>
      </c>
      <c r="D5" s="230"/>
      <c r="E5" s="230"/>
      <c r="F5" s="230"/>
    </row>
    <row r="6" spans="1:9" ht="45" customHeight="1" thickBot="1" x14ac:dyDescent="0.45">
      <c r="A6" s="228"/>
      <c r="B6" s="75" t="str">
        <f>IF(G$2="",作成補助シート!B$98,"")</f>
        <v/>
      </c>
      <c r="C6" s="76" t="str">
        <f>IF(B6&lt;&gt;"",作成補助シート!B$171,"")</f>
        <v/>
      </c>
      <c r="D6" s="76" t="str">
        <f>IF(B6&lt;&gt;"",作成補助シート!B$173,"")</f>
        <v/>
      </c>
      <c r="E6" s="76" t="str">
        <f>IF(B6&lt;&gt;"",作成補助シート!B$174,"")</f>
        <v/>
      </c>
      <c r="F6" s="77" t="str">
        <f>IF(B6&lt;&gt;"",作成補助シート!B$175,"")</f>
        <v/>
      </c>
      <c r="G6" s="74"/>
    </row>
    <row r="7" spans="1:9" ht="14.25" x14ac:dyDescent="0.4">
      <c r="A7" s="227"/>
      <c r="B7" s="231" t="s">
        <v>104</v>
      </c>
      <c r="C7" s="231"/>
      <c r="D7" s="232" t="s">
        <v>98</v>
      </c>
      <c r="E7" s="232"/>
      <c r="F7" s="233" t="s">
        <v>83</v>
      </c>
    </row>
    <row r="8" spans="1:9" ht="15" thickBot="1" x14ac:dyDescent="0.45">
      <c r="A8" s="227"/>
      <c r="B8" s="33" t="s">
        <v>102</v>
      </c>
      <c r="C8" s="33" t="s">
        <v>97</v>
      </c>
      <c r="D8" s="32" t="s">
        <v>101</v>
      </c>
      <c r="E8" s="32" t="s">
        <v>100</v>
      </c>
      <c r="F8" s="234"/>
    </row>
    <row r="9" spans="1:9" ht="45" customHeight="1" thickBot="1" x14ac:dyDescent="0.45">
      <c r="A9" s="228"/>
      <c r="B9" s="75" t="str">
        <f>IF(B6&lt;&gt;"",作成補助シート!B$176,"")</f>
        <v/>
      </c>
      <c r="C9" s="76" t="str">
        <f>IF(B6&lt;&gt;"",作成補助シート!B$177,"")</f>
        <v/>
      </c>
      <c r="D9" s="78" t="str">
        <f>IF(B6&lt;&gt;"",作成補助シート!B$178,"")</f>
        <v/>
      </c>
      <c r="E9" s="78" t="str">
        <f>IF(B6&lt;&gt;"",作成補助シート!B$179,"")</f>
        <v/>
      </c>
      <c r="F9" s="79" t="str">
        <f>IF(B6&lt;&gt;"",IF(作成補助シート!B$93="外部講師を招いて行う研修","-",作成補助シート!B$181+作成補助シート!B$182),"")</f>
        <v/>
      </c>
    </row>
    <row r="11" spans="1:9" ht="14.25" x14ac:dyDescent="0.4">
      <c r="A11" s="227" t="s">
        <v>105</v>
      </c>
      <c r="B11" s="229" t="s">
        <v>91</v>
      </c>
      <c r="C11" s="227"/>
      <c r="D11" s="227" t="s">
        <v>90</v>
      </c>
      <c r="E11" s="227"/>
      <c r="F11" s="227"/>
      <c r="G11" s="29"/>
      <c r="H11" s="29"/>
      <c r="I11" s="29"/>
    </row>
    <row r="12" spans="1:9" ht="14.25" x14ac:dyDescent="0.4">
      <c r="A12" s="227"/>
      <c r="B12" s="229" t="s">
        <v>89</v>
      </c>
      <c r="C12" s="227"/>
      <c r="D12" s="227" t="s">
        <v>88</v>
      </c>
      <c r="E12" s="227" t="s">
        <v>87</v>
      </c>
      <c r="F12" s="227" t="s">
        <v>86</v>
      </c>
      <c r="G12" s="29"/>
      <c r="H12" s="29"/>
    </row>
    <row r="13" spans="1:9" ht="15" thickBot="1" x14ac:dyDescent="0.45">
      <c r="A13" s="227"/>
      <c r="B13" s="34" t="s">
        <v>9</v>
      </c>
      <c r="C13" s="33" t="s">
        <v>6</v>
      </c>
      <c r="D13" s="230"/>
      <c r="E13" s="230"/>
      <c r="F13" s="230"/>
    </row>
    <row r="14" spans="1:9" ht="45" customHeight="1" thickBot="1" x14ac:dyDescent="0.45">
      <c r="A14" s="228"/>
      <c r="B14" s="75" t="str">
        <f>IF(G$2="",IF(作成補助シート!C$98&lt;&gt;"",作成補助シート!C$98,""),"")</f>
        <v/>
      </c>
      <c r="C14" s="76" t="str">
        <f>IF(B14&lt;&gt;"",作成補助シート!C$171,"")</f>
        <v/>
      </c>
      <c r="D14" s="76" t="str">
        <f>IF(B14&lt;&gt;"",作成補助シート!C$173,"")</f>
        <v/>
      </c>
      <c r="E14" s="76" t="str">
        <f>IF(B14&lt;&gt;"",作成補助シート!C$174,"")</f>
        <v/>
      </c>
      <c r="F14" s="77" t="str">
        <f>IF(B14&lt;&gt;"",作成補助シート!C$175,"")</f>
        <v/>
      </c>
      <c r="G14" s="74"/>
    </row>
    <row r="15" spans="1:9" ht="14.25" customHeight="1" x14ac:dyDescent="0.4">
      <c r="A15" s="227"/>
      <c r="B15" s="231" t="s">
        <v>85</v>
      </c>
      <c r="C15" s="231"/>
      <c r="D15" s="232" t="s">
        <v>84</v>
      </c>
      <c r="E15" s="232"/>
      <c r="F15" s="233" t="s">
        <v>83</v>
      </c>
    </row>
    <row r="16" spans="1:9" ht="15" thickBot="1" x14ac:dyDescent="0.45">
      <c r="A16" s="227"/>
      <c r="B16" s="33" t="s">
        <v>93</v>
      </c>
      <c r="C16" s="33" t="s">
        <v>97</v>
      </c>
      <c r="D16" s="32" t="s">
        <v>92</v>
      </c>
      <c r="E16" s="32" t="s">
        <v>82</v>
      </c>
      <c r="F16" s="234"/>
    </row>
    <row r="17" spans="1:9" ht="45" customHeight="1" thickBot="1" x14ac:dyDescent="0.45">
      <c r="A17" s="228"/>
      <c r="B17" s="75" t="str">
        <f>IF(B14&lt;&gt;"",作成補助シート!C$176,"")</f>
        <v/>
      </c>
      <c r="C17" s="76" t="str">
        <f>IF(B14&lt;&gt;"",作成補助シート!C$177,"")</f>
        <v/>
      </c>
      <c r="D17" s="78" t="str">
        <f>IF(B14&lt;&gt;"",作成補助シート!C$178,"")</f>
        <v/>
      </c>
      <c r="E17" s="78" t="str">
        <f>IF(B14&lt;&gt;"",作成補助シート!C$179,"")</f>
        <v/>
      </c>
      <c r="F17" s="79" t="str">
        <f>IF(B14&lt;&gt;"",IF(作成補助シート!B$93="外部講師を招いて行う研修","-",作成補助シート!C$181+作成補助シート!C$182),"")</f>
        <v/>
      </c>
    </row>
    <row r="19" spans="1:9" ht="14.25" x14ac:dyDescent="0.4">
      <c r="A19" s="227" t="s">
        <v>168</v>
      </c>
      <c r="B19" s="229" t="s">
        <v>91</v>
      </c>
      <c r="C19" s="227"/>
      <c r="D19" s="227" t="s">
        <v>90</v>
      </c>
      <c r="E19" s="227"/>
      <c r="F19" s="227"/>
      <c r="G19" s="29"/>
      <c r="H19" s="29"/>
      <c r="I19" s="29"/>
    </row>
    <row r="20" spans="1:9" ht="14.25" x14ac:dyDescent="0.4">
      <c r="A20" s="227"/>
      <c r="B20" s="229" t="s">
        <v>89</v>
      </c>
      <c r="C20" s="227"/>
      <c r="D20" s="227" t="s">
        <v>88</v>
      </c>
      <c r="E20" s="227" t="s">
        <v>87</v>
      </c>
      <c r="F20" s="227" t="s">
        <v>86</v>
      </c>
      <c r="G20" s="29"/>
      <c r="H20" s="29"/>
    </row>
    <row r="21" spans="1:9" ht="15" thickBot="1" x14ac:dyDescent="0.45">
      <c r="A21" s="227"/>
      <c r="B21" s="34" t="s">
        <v>9</v>
      </c>
      <c r="C21" s="33" t="s">
        <v>6</v>
      </c>
      <c r="D21" s="230"/>
      <c r="E21" s="230"/>
      <c r="F21" s="230"/>
    </row>
    <row r="22" spans="1:9" ht="45" customHeight="1" thickBot="1" x14ac:dyDescent="0.45">
      <c r="A22" s="228"/>
      <c r="B22" s="75" t="str">
        <f>IF(G$2="",IF(作成補助シート!D$98&lt;&gt;"",作成補助シート!D$98,""),"")</f>
        <v/>
      </c>
      <c r="C22" s="76" t="str">
        <f>IF(B22&lt;&gt;"",作成補助シート!D$171,"")</f>
        <v/>
      </c>
      <c r="D22" s="76" t="str">
        <f>IF(B22&lt;&gt;"",作成補助シート!D$173,"")</f>
        <v/>
      </c>
      <c r="E22" s="76" t="str">
        <f>IF(B22&lt;&gt;"",作成補助シート!D$174,"")</f>
        <v/>
      </c>
      <c r="F22" s="77" t="str">
        <f>IF(B22&lt;&gt;"",作成補助シート!D$175,"")</f>
        <v/>
      </c>
      <c r="G22" s="74"/>
    </row>
    <row r="23" spans="1:9" ht="14.25" customHeight="1" x14ac:dyDescent="0.4">
      <c r="A23" s="227"/>
      <c r="B23" s="231" t="s">
        <v>85</v>
      </c>
      <c r="C23" s="231"/>
      <c r="D23" s="232" t="s">
        <v>84</v>
      </c>
      <c r="E23" s="232"/>
      <c r="F23" s="233" t="s">
        <v>83</v>
      </c>
    </row>
    <row r="24" spans="1:9" ht="15" thickBot="1" x14ac:dyDescent="0.45">
      <c r="A24" s="227"/>
      <c r="B24" s="33" t="s">
        <v>93</v>
      </c>
      <c r="C24" s="33" t="s">
        <v>97</v>
      </c>
      <c r="D24" s="32" t="s">
        <v>92</v>
      </c>
      <c r="E24" s="32" t="s">
        <v>82</v>
      </c>
      <c r="F24" s="234"/>
    </row>
    <row r="25" spans="1:9" ht="45" customHeight="1" thickBot="1" x14ac:dyDescent="0.45">
      <c r="A25" s="228"/>
      <c r="B25" s="75" t="str">
        <f>IF(B22&lt;&gt;"",作成補助シート!D$176,"")</f>
        <v/>
      </c>
      <c r="C25" s="76" t="str">
        <f>IF(B22&lt;&gt;"",作成補助シート!D$177,"")</f>
        <v/>
      </c>
      <c r="D25" s="78" t="str">
        <f>IF(B22&lt;&gt;"",作成補助シート!D$178,"")</f>
        <v/>
      </c>
      <c r="E25" s="78" t="str">
        <f>IF(B22&lt;&gt;"",作成補助シート!D$179,"")</f>
        <v/>
      </c>
      <c r="F25" s="79" t="str">
        <f>IF(B22&lt;&gt;"",IF(作成補助シート!B$93="外部講師を招いて行う研修","-",作成補助シート!D$181+作成補助シート!D$182),"")</f>
        <v/>
      </c>
    </row>
    <row r="27" spans="1:9" ht="14.25" x14ac:dyDescent="0.4">
      <c r="A27" s="227" t="s">
        <v>169</v>
      </c>
      <c r="B27" s="229" t="s">
        <v>91</v>
      </c>
      <c r="C27" s="227"/>
      <c r="D27" s="227" t="s">
        <v>90</v>
      </c>
      <c r="E27" s="227"/>
      <c r="F27" s="227"/>
      <c r="G27" s="29"/>
      <c r="H27" s="29"/>
      <c r="I27" s="29"/>
    </row>
    <row r="28" spans="1:9" ht="14.25" x14ac:dyDescent="0.4">
      <c r="A28" s="227"/>
      <c r="B28" s="229" t="s">
        <v>89</v>
      </c>
      <c r="C28" s="227"/>
      <c r="D28" s="227" t="s">
        <v>88</v>
      </c>
      <c r="E28" s="227" t="s">
        <v>87</v>
      </c>
      <c r="F28" s="227" t="s">
        <v>86</v>
      </c>
      <c r="G28" s="29"/>
      <c r="H28" s="29"/>
    </row>
    <row r="29" spans="1:9" ht="15" thickBot="1" x14ac:dyDescent="0.45">
      <c r="A29" s="227"/>
      <c r="B29" s="34" t="s">
        <v>9</v>
      </c>
      <c r="C29" s="33" t="s">
        <v>6</v>
      </c>
      <c r="D29" s="230"/>
      <c r="E29" s="230"/>
      <c r="F29" s="230"/>
    </row>
    <row r="30" spans="1:9" ht="45" customHeight="1" thickBot="1" x14ac:dyDescent="0.45">
      <c r="A30" s="228"/>
      <c r="B30" s="75" t="str">
        <f>IF(G$2="",IF(作成補助シート!E$98&lt;&gt;"",作成補助シート!E$98,""),"")</f>
        <v/>
      </c>
      <c r="C30" s="76" t="str">
        <f>IF(B30&lt;&gt;"",作成補助シート!E$171,"")</f>
        <v/>
      </c>
      <c r="D30" s="76" t="str">
        <f>IF(B30&lt;&gt;"",作成補助シート!E$173,"")</f>
        <v/>
      </c>
      <c r="E30" s="76" t="str">
        <f>IF(B30&lt;&gt;"",作成補助シート!E$174,"")</f>
        <v/>
      </c>
      <c r="F30" s="77" t="str">
        <f>IF(B30&lt;&gt;"",作成補助シート!E$175,"")</f>
        <v/>
      </c>
      <c r="G30" s="74"/>
    </row>
    <row r="31" spans="1:9" ht="14.25" customHeight="1" x14ac:dyDescent="0.4">
      <c r="A31" s="227"/>
      <c r="B31" s="231" t="s">
        <v>85</v>
      </c>
      <c r="C31" s="231"/>
      <c r="D31" s="232" t="s">
        <v>84</v>
      </c>
      <c r="E31" s="232"/>
      <c r="F31" s="233" t="s">
        <v>83</v>
      </c>
    </row>
    <row r="32" spans="1:9" ht="15" thickBot="1" x14ac:dyDescent="0.45">
      <c r="A32" s="227"/>
      <c r="B32" s="33" t="s">
        <v>93</v>
      </c>
      <c r="C32" s="33" t="s">
        <v>97</v>
      </c>
      <c r="D32" s="32" t="s">
        <v>92</v>
      </c>
      <c r="E32" s="32" t="s">
        <v>82</v>
      </c>
      <c r="F32" s="234"/>
    </row>
    <row r="33" spans="1:9" ht="45" customHeight="1" thickBot="1" x14ac:dyDescent="0.45">
      <c r="A33" s="228"/>
      <c r="B33" s="75" t="str">
        <f>IF(B30&lt;&gt;"",作成補助シート!E$176,"")</f>
        <v/>
      </c>
      <c r="C33" s="76" t="str">
        <f>IF(B30&lt;&gt;"",作成補助シート!E$177,"")</f>
        <v/>
      </c>
      <c r="D33" s="78" t="str">
        <f>IF(B30&lt;&gt;"",作成補助シート!E$178,"")</f>
        <v/>
      </c>
      <c r="E33" s="78" t="str">
        <f>IF(B30&lt;&gt;"",作成補助シート!E$179,"")</f>
        <v/>
      </c>
      <c r="F33" s="79" t="str">
        <f>IF(B30&lt;&gt;"",IF(作成補助シート!B$93="外部講師を招いて行う研修","-",作成補助シート!E$181+作成補助シート!E$182),"")</f>
        <v/>
      </c>
    </row>
    <row r="35" spans="1:9" ht="14.25" x14ac:dyDescent="0.4">
      <c r="A35" s="227" t="s">
        <v>170</v>
      </c>
      <c r="B35" s="229" t="s">
        <v>91</v>
      </c>
      <c r="C35" s="227"/>
      <c r="D35" s="227" t="s">
        <v>90</v>
      </c>
      <c r="E35" s="227"/>
      <c r="F35" s="227"/>
      <c r="G35" s="29"/>
      <c r="H35" s="29"/>
      <c r="I35" s="29"/>
    </row>
    <row r="36" spans="1:9" ht="14.25" x14ac:dyDescent="0.4">
      <c r="A36" s="227"/>
      <c r="B36" s="229" t="s">
        <v>89</v>
      </c>
      <c r="C36" s="227"/>
      <c r="D36" s="227" t="s">
        <v>88</v>
      </c>
      <c r="E36" s="227" t="s">
        <v>87</v>
      </c>
      <c r="F36" s="227" t="s">
        <v>86</v>
      </c>
      <c r="G36" s="29"/>
      <c r="H36" s="29"/>
    </row>
    <row r="37" spans="1:9" ht="15" thickBot="1" x14ac:dyDescent="0.45">
      <c r="A37" s="227"/>
      <c r="B37" s="34" t="s">
        <v>9</v>
      </c>
      <c r="C37" s="33" t="s">
        <v>6</v>
      </c>
      <c r="D37" s="230"/>
      <c r="E37" s="230"/>
      <c r="F37" s="230"/>
    </row>
    <row r="38" spans="1:9" ht="45" customHeight="1" thickBot="1" x14ac:dyDescent="0.45">
      <c r="A38" s="228"/>
      <c r="B38" s="75" t="str">
        <f>IF(G$2="",IF(作成補助シート!F$98&lt;&gt;"",作成補助シート!F$98,""),"")</f>
        <v/>
      </c>
      <c r="C38" s="76" t="str">
        <f>IF(B38&lt;&gt;"",作成補助シート!F$171,"")</f>
        <v/>
      </c>
      <c r="D38" s="76" t="str">
        <f>IF(B38&lt;&gt;"",作成補助シート!F$173,"")</f>
        <v/>
      </c>
      <c r="E38" s="76" t="str">
        <f>IF(B38&lt;&gt;"",作成補助シート!F$174,"")</f>
        <v/>
      </c>
      <c r="F38" s="77" t="str">
        <f>IF(B38&lt;&gt;"",作成補助シート!F$175,"")</f>
        <v/>
      </c>
      <c r="G38" s="74"/>
    </row>
    <row r="39" spans="1:9" ht="14.25" customHeight="1" x14ac:dyDescent="0.4">
      <c r="A39" s="227"/>
      <c r="B39" s="231" t="s">
        <v>85</v>
      </c>
      <c r="C39" s="231"/>
      <c r="D39" s="232" t="s">
        <v>84</v>
      </c>
      <c r="E39" s="232"/>
      <c r="F39" s="233" t="s">
        <v>83</v>
      </c>
    </row>
    <row r="40" spans="1:9" ht="15" thickBot="1" x14ac:dyDescent="0.45">
      <c r="A40" s="227"/>
      <c r="B40" s="33" t="s">
        <v>93</v>
      </c>
      <c r="C40" s="33" t="s">
        <v>97</v>
      </c>
      <c r="D40" s="32" t="s">
        <v>92</v>
      </c>
      <c r="E40" s="32" t="s">
        <v>82</v>
      </c>
      <c r="F40" s="234"/>
    </row>
    <row r="41" spans="1:9" ht="45" customHeight="1" thickBot="1" x14ac:dyDescent="0.45">
      <c r="A41" s="228"/>
      <c r="B41" s="75" t="str">
        <f>IF(B38&lt;&gt;"",作成補助シート!F$176,"")</f>
        <v/>
      </c>
      <c r="C41" s="76" t="str">
        <f>IF(B38&lt;&gt;"",作成補助シート!F$177,"")</f>
        <v/>
      </c>
      <c r="D41" s="78" t="str">
        <f>IF(B38&lt;&gt;"",作成補助シート!F$178,"")</f>
        <v/>
      </c>
      <c r="E41" s="78" t="str">
        <f>IF(B38&lt;&gt;"",作成補助シート!F$179,"")</f>
        <v/>
      </c>
      <c r="F41" s="79" t="str">
        <f>IF(B38&lt;&gt;"",IF(作成補助シート!B$93="外部講師を招いて行う研修","-",作成補助シート!F$181+作成補助シート!F$182),"")</f>
        <v/>
      </c>
    </row>
    <row r="44" spans="1:9" ht="14.25" x14ac:dyDescent="0.4">
      <c r="A44" s="227" t="s">
        <v>99</v>
      </c>
      <c r="B44" s="229" t="s">
        <v>91</v>
      </c>
      <c r="C44" s="227"/>
      <c r="D44" s="227" t="s">
        <v>90</v>
      </c>
      <c r="E44" s="227"/>
      <c r="F44" s="227"/>
      <c r="G44" s="29"/>
      <c r="H44" s="29"/>
      <c r="I44" s="29"/>
    </row>
    <row r="45" spans="1:9" ht="14.25" x14ac:dyDescent="0.4">
      <c r="A45" s="227"/>
      <c r="B45" s="229" t="s">
        <v>89</v>
      </c>
      <c r="C45" s="227"/>
      <c r="D45" s="227" t="s">
        <v>88</v>
      </c>
      <c r="E45" s="227" t="s">
        <v>87</v>
      </c>
      <c r="F45" s="227" t="s">
        <v>86</v>
      </c>
      <c r="G45" s="29"/>
      <c r="H45" s="29"/>
    </row>
    <row r="46" spans="1:9" ht="15" thickBot="1" x14ac:dyDescent="0.45">
      <c r="A46" s="227"/>
      <c r="B46" s="34" t="s">
        <v>9</v>
      </c>
      <c r="C46" s="33" t="s">
        <v>6</v>
      </c>
      <c r="D46" s="230"/>
      <c r="E46" s="230"/>
      <c r="F46" s="230"/>
    </row>
    <row r="47" spans="1:9" ht="45" customHeight="1" thickBot="1" x14ac:dyDescent="0.45">
      <c r="A47" s="228"/>
      <c r="B47" s="75" t="str">
        <f>IF(G$2="",IF(作成補助シート!G$98&lt;&gt;"",作成補助シート!G$98,""),"")</f>
        <v/>
      </c>
      <c r="C47" s="76" t="str">
        <f>IF(B47&lt;&gt;"",作成補助シート!G$171,"")</f>
        <v/>
      </c>
      <c r="D47" s="76" t="str">
        <f>IF(B47&lt;&gt;"",作成補助シート!G$173,"")</f>
        <v/>
      </c>
      <c r="E47" s="76" t="str">
        <f>IF(B47&lt;&gt;"",作成補助シート!G$174,"")</f>
        <v/>
      </c>
      <c r="F47" s="77" t="str">
        <f>IF(B47&lt;&gt;"",作成補助シート!G$175,"")</f>
        <v/>
      </c>
      <c r="G47" s="74"/>
    </row>
    <row r="48" spans="1:9" ht="14.25" customHeight="1" x14ac:dyDescent="0.4">
      <c r="A48" s="227"/>
      <c r="B48" s="231" t="s">
        <v>85</v>
      </c>
      <c r="C48" s="231"/>
      <c r="D48" s="232" t="s">
        <v>84</v>
      </c>
      <c r="E48" s="232"/>
      <c r="F48" s="233" t="s">
        <v>83</v>
      </c>
    </row>
    <row r="49" spans="1:9" ht="15" thickBot="1" x14ac:dyDescent="0.45">
      <c r="A49" s="227"/>
      <c r="B49" s="33" t="s">
        <v>93</v>
      </c>
      <c r="C49" s="33" t="s">
        <v>97</v>
      </c>
      <c r="D49" s="32" t="s">
        <v>92</v>
      </c>
      <c r="E49" s="32" t="s">
        <v>82</v>
      </c>
      <c r="F49" s="234"/>
    </row>
    <row r="50" spans="1:9" ht="45" customHeight="1" thickBot="1" x14ac:dyDescent="0.45">
      <c r="A50" s="228"/>
      <c r="B50" s="75" t="str">
        <f>IF(B47&lt;&gt;"",作成補助シート!G$176,"")</f>
        <v/>
      </c>
      <c r="C50" s="76" t="str">
        <f>IF(B47&lt;&gt;"",作成補助シート!G$177,"")</f>
        <v/>
      </c>
      <c r="D50" s="78" t="str">
        <f>IF(B47&lt;&gt;"",作成補助シート!G$178,"")</f>
        <v/>
      </c>
      <c r="E50" s="78" t="str">
        <f>IF(B47&lt;&gt;"",作成補助シート!G$179,"")</f>
        <v/>
      </c>
      <c r="F50" s="79" t="str">
        <f>IF(B47&lt;&gt;"",IF(作成補助シート!B$93="外部講師を招いて行う研修","-",作成補助シート!G$181+作成補助シート!G$182),"")</f>
        <v/>
      </c>
    </row>
    <row r="52" spans="1:9" ht="14.25" x14ac:dyDescent="0.4">
      <c r="A52" s="227" t="s">
        <v>171</v>
      </c>
      <c r="B52" s="229" t="s">
        <v>91</v>
      </c>
      <c r="C52" s="227"/>
      <c r="D52" s="227" t="s">
        <v>90</v>
      </c>
      <c r="E52" s="227"/>
      <c r="F52" s="227"/>
      <c r="G52" s="29"/>
      <c r="H52" s="29"/>
      <c r="I52" s="29"/>
    </row>
    <row r="53" spans="1:9" ht="14.25" x14ac:dyDescent="0.4">
      <c r="A53" s="227"/>
      <c r="B53" s="229" t="s">
        <v>89</v>
      </c>
      <c r="C53" s="227"/>
      <c r="D53" s="227" t="s">
        <v>88</v>
      </c>
      <c r="E53" s="227" t="s">
        <v>87</v>
      </c>
      <c r="F53" s="227" t="s">
        <v>86</v>
      </c>
      <c r="G53" s="29"/>
      <c r="H53" s="29"/>
    </row>
    <row r="54" spans="1:9" ht="15" thickBot="1" x14ac:dyDescent="0.45">
      <c r="A54" s="227"/>
      <c r="B54" s="34" t="s">
        <v>9</v>
      </c>
      <c r="C54" s="33" t="s">
        <v>6</v>
      </c>
      <c r="D54" s="230"/>
      <c r="E54" s="230"/>
      <c r="F54" s="230"/>
    </row>
    <row r="55" spans="1:9" ht="45" customHeight="1" thickBot="1" x14ac:dyDescent="0.45">
      <c r="A55" s="228"/>
      <c r="B55" s="75" t="str">
        <f>IF(G$2="",IF(作成補助シート!H$98&lt;&gt;"",作成補助シート!H$98,""),"")</f>
        <v/>
      </c>
      <c r="C55" s="76" t="str">
        <f>IF(B55&lt;&gt;"",作成補助シート!H$171,"")</f>
        <v/>
      </c>
      <c r="D55" s="76" t="str">
        <f>IF(B55&lt;&gt;"",作成補助シート!H$173,"")</f>
        <v/>
      </c>
      <c r="E55" s="76" t="str">
        <f>IF(B55&lt;&gt;"",作成補助シート!H$174,"")</f>
        <v/>
      </c>
      <c r="F55" s="77" t="str">
        <f>IF(B55&lt;&gt;"",作成補助シート!H$175,"")</f>
        <v/>
      </c>
      <c r="G55" s="74"/>
    </row>
    <row r="56" spans="1:9" ht="14.25" customHeight="1" x14ac:dyDescent="0.4">
      <c r="A56" s="227"/>
      <c r="B56" s="231" t="s">
        <v>85</v>
      </c>
      <c r="C56" s="231"/>
      <c r="D56" s="232" t="s">
        <v>84</v>
      </c>
      <c r="E56" s="232"/>
      <c r="F56" s="233" t="s">
        <v>83</v>
      </c>
    </row>
    <row r="57" spans="1:9" ht="15" thickBot="1" x14ac:dyDescent="0.45">
      <c r="A57" s="227"/>
      <c r="B57" s="33" t="s">
        <v>93</v>
      </c>
      <c r="C57" s="33" t="s">
        <v>97</v>
      </c>
      <c r="D57" s="32" t="s">
        <v>92</v>
      </c>
      <c r="E57" s="32" t="s">
        <v>82</v>
      </c>
      <c r="F57" s="234"/>
    </row>
    <row r="58" spans="1:9" ht="45" customHeight="1" thickBot="1" x14ac:dyDescent="0.45">
      <c r="A58" s="228"/>
      <c r="B58" s="75" t="str">
        <f>IF(B55&lt;&gt;"",作成補助シート!H$176,"")</f>
        <v/>
      </c>
      <c r="C58" s="76" t="str">
        <f>IF(B55&lt;&gt;"",作成補助シート!H$177,"")</f>
        <v/>
      </c>
      <c r="D58" s="78" t="str">
        <f>IF(B55&lt;&gt;"",作成補助シート!H$178,"")</f>
        <v/>
      </c>
      <c r="E58" s="78" t="str">
        <f>IF(B55&lt;&gt;"",作成補助シート!H$179,"")</f>
        <v/>
      </c>
      <c r="F58" s="79" t="str">
        <f>IF(B55&lt;&gt;"",IF(作成補助シート!B$93="外部講師を招いて行う研修","-",作成補助シート!H$181+作成補助シート!H$182),"")</f>
        <v/>
      </c>
    </row>
    <row r="60" spans="1:9" ht="14.25" x14ac:dyDescent="0.4">
      <c r="A60" s="227" t="s">
        <v>172</v>
      </c>
      <c r="B60" s="229" t="s">
        <v>91</v>
      </c>
      <c r="C60" s="227"/>
      <c r="D60" s="227" t="s">
        <v>90</v>
      </c>
      <c r="E60" s="227"/>
      <c r="F60" s="227"/>
      <c r="G60" s="29"/>
      <c r="H60" s="29"/>
      <c r="I60" s="29"/>
    </row>
    <row r="61" spans="1:9" ht="14.25" x14ac:dyDescent="0.4">
      <c r="A61" s="227"/>
      <c r="B61" s="229" t="s">
        <v>89</v>
      </c>
      <c r="C61" s="227"/>
      <c r="D61" s="227" t="s">
        <v>88</v>
      </c>
      <c r="E61" s="227" t="s">
        <v>87</v>
      </c>
      <c r="F61" s="227" t="s">
        <v>86</v>
      </c>
      <c r="G61" s="29"/>
      <c r="H61" s="29"/>
    </row>
    <row r="62" spans="1:9" ht="15" thickBot="1" x14ac:dyDescent="0.45">
      <c r="A62" s="227"/>
      <c r="B62" s="34" t="s">
        <v>9</v>
      </c>
      <c r="C62" s="33" t="s">
        <v>6</v>
      </c>
      <c r="D62" s="230"/>
      <c r="E62" s="230"/>
      <c r="F62" s="230"/>
    </row>
    <row r="63" spans="1:9" ht="45" customHeight="1" thickBot="1" x14ac:dyDescent="0.45">
      <c r="A63" s="228"/>
      <c r="B63" s="75" t="str">
        <f>IF(G$2="",IF(作成補助シート!I$98&lt;&gt;"",作成補助シート!I$98,""),"")</f>
        <v/>
      </c>
      <c r="C63" s="76" t="str">
        <f>IF(B63&lt;&gt;"",作成補助シート!I$171,"")</f>
        <v/>
      </c>
      <c r="D63" s="76" t="str">
        <f>IF(B63&lt;&gt;"",作成補助シート!I$173,"")</f>
        <v/>
      </c>
      <c r="E63" s="76" t="str">
        <f>IF(B63&lt;&gt;"",作成補助シート!I$174,"")</f>
        <v/>
      </c>
      <c r="F63" s="77" t="str">
        <f>IF(B63&lt;&gt;"",作成補助シート!I$175,"")</f>
        <v/>
      </c>
      <c r="G63" s="74"/>
    </row>
    <row r="64" spans="1:9" ht="14.25" customHeight="1" x14ac:dyDescent="0.4">
      <c r="A64" s="227"/>
      <c r="B64" s="231" t="s">
        <v>85</v>
      </c>
      <c r="C64" s="231"/>
      <c r="D64" s="232" t="s">
        <v>84</v>
      </c>
      <c r="E64" s="232"/>
      <c r="F64" s="233" t="s">
        <v>83</v>
      </c>
    </row>
    <row r="65" spans="1:9" ht="15" thickBot="1" x14ac:dyDescent="0.45">
      <c r="A65" s="227"/>
      <c r="B65" s="33" t="s">
        <v>93</v>
      </c>
      <c r="C65" s="33" t="s">
        <v>97</v>
      </c>
      <c r="D65" s="32" t="s">
        <v>92</v>
      </c>
      <c r="E65" s="32" t="s">
        <v>82</v>
      </c>
      <c r="F65" s="234"/>
    </row>
    <row r="66" spans="1:9" ht="45" customHeight="1" thickBot="1" x14ac:dyDescent="0.45">
      <c r="A66" s="228"/>
      <c r="B66" s="75" t="str">
        <f>IF(B63&lt;&gt;"",作成補助シート!I$176,"")</f>
        <v/>
      </c>
      <c r="C66" s="76" t="str">
        <f>IF(B63&lt;&gt;"",作成補助シート!I$177,"")</f>
        <v/>
      </c>
      <c r="D66" s="78" t="str">
        <f>IF(B63&lt;&gt;"",作成補助シート!I$178,"")</f>
        <v/>
      </c>
      <c r="E66" s="78" t="str">
        <f>IF(B63&lt;&gt;"",作成補助シート!I$179,"")</f>
        <v/>
      </c>
      <c r="F66" s="79" t="str">
        <f>IF(B63&lt;&gt;"",IF(作成補助シート!B$93="外部講師を招いて行う研修","-",作成補助シート!I$181+作成補助シート!I$182),"")</f>
        <v/>
      </c>
    </row>
    <row r="68" spans="1:9" ht="14.25" x14ac:dyDescent="0.4">
      <c r="A68" s="227" t="s">
        <v>173</v>
      </c>
      <c r="B68" s="229" t="s">
        <v>91</v>
      </c>
      <c r="C68" s="227"/>
      <c r="D68" s="227" t="s">
        <v>90</v>
      </c>
      <c r="E68" s="227"/>
      <c r="F68" s="227"/>
      <c r="G68" s="29"/>
      <c r="H68" s="29"/>
      <c r="I68" s="29"/>
    </row>
    <row r="69" spans="1:9" ht="14.25" x14ac:dyDescent="0.4">
      <c r="A69" s="227"/>
      <c r="B69" s="229" t="s">
        <v>89</v>
      </c>
      <c r="C69" s="227"/>
      <c r="D69" s="227" t="s">
        <v>88</v>
      </c>
      <c r="E69" s="227" t="s">
        <v>87</v>
      </c>
      <c r="F69" s="227" t="s">
        <v>86</v>
      </c>
      <c r="G69" s="29"/>
      <c r="H69" s="29"/>
    </row>
    <row r="70" spans="1:9" ht="15" thickBot="1" x14ac:dyDescent="0.45">
      <c r="A70" s="227"/>
      <c r="B70" s="34" t="s">
        <v>9</v>
      </c>
      <c r="C70" s="33" t="s">
        <v>6</v>
      </c>
      <c r="D70" s="230"/>
      <c r="E70" s="230"/>
      <c r="F70" s="230"/>
    </row>
    <row r="71" spans="1:9" ht="45" customHeight="1" thickBot="1" x14ac:dyDescent="0.45">
      <c r="A71" s="228"/>
      <c r="B71" s="75" t="str">
        <f>IF(G$2="",IF(作成補助シート!J$98&lt;&gt;"",作成補助シート!J$98,""),"")</f>
        <v/>
      </c>
      <c r="C71" s="76" t="str">
        <f>IF(B71&lt;&gt;"",作成補助シート!J$171,"")</f>
        <v/>
      </c>
      <c r="D71" s="76" t="str">
        <f>IF(B71&lt;&gt;"",作成補助シート!J$173,"")</f>
        <v/>
      </c>
      <c r="E71" s="76" t="str">
        <f>IF(B71&lt;&gt;"",作成補助シート!J$174,"")</f>
        <v/>
      </c>
      <c r="F71" s="77" t="str">
        <f>IF(B71&lt;&gt;"",作成補助シート!J$175,"")</f>
        <v/>
      </c>
      <c r="G71" s="74"/>
    </row>
    <row r="72" spans="1:9" ht="14.25" customHeight="1" x14ac:dyDescent="0.4">
      <c r="A72" s="227"/>
      <c r="B72" s="231" t="s">
        <v>85</v>
      </c>
      <c r="C72" s="231"/>
      <c r="D72" s="232" t="s">
        <v>84</v>
      </c>
      <c r="E72" s="232"/>
      <c r="F72" s="233" t="s">
        <v>83</v>
      </c>
    </row>
    <row r="73" spans="1:9" ht="15" thickBot="1" x14ac:dyDescent="0.45">
      <c r="A73" s="227"/>
      <c r="B73" s="33" t="s">
        <v>93</v>
      </c>
      <c r="C73" s="33" t="s">
        <v>97</v>
      </c>
      <c r="D73" s="32" t="s">
        <v>92</v>
      </c>
      <c r="E73" s="32" t="s">
        <v>82</v>
      </c>
      <c r="F73" s="234"/>
    </row>
    <row r="74" spans="1:9" ht="45" customHeight="1" thickBot="1" x14ac:dyDescent="0.45">
      <c r="A74" s="228"/>
      <c r="B74" s="75" t="str">
        <f>IF(B71&lt;&gt;"",作成補助シート!J$176,"")</f>
        <v/>
      </c>
      <c r="C74" s="76" t="str">
        <f>IF(B71&lt;&gt;"",作成補助シート!J$177,"")</f>
        <v/>
      </c>
      <c r="D74" s="78" t="str">
        <f>IF(B71&lt;&gt;"",作成補助シート!J$178,"")</f>
        <v/>
      </c>
      <c r="E74" s="78" t="str">
        <f>IF(B71&lt;&gt;"",作成補助シート!J$179,"")</f>
        <v/>
      </c>
      <c r="F74" s="79" t="str">
        <f>IF(B71&lt;&gt;"",IF(作成補助シート!B$93="外部講師を招いて行う研修","-",作成補助シート!J$181+作成補助シート!J$182),"")</f>
        <v/>
      </c>
    </row>
    <row r="76" spans="1:9" ht="14.25" x14ac:dyDescent="0.4">
      <c r="A76" s="227" t="s">
        <v>174</v>
      </c>
      <c r="B76" s="229" t="s">
        <v>91</v>
      </c>
      <c r="C76" s="227"/>
      <c r="D76" s="227" t="s">
        <v>90</v>
      </c>
      <c r="E76" s="227"/>
      <c r="F76" s="227"/>
      <c r="G76" s="29"/>
      <c r="H76" s="29"/>
      <c r="I76" s="29"/>
    </row>
    <row r="77" spans="1:9" ht="14.25" x14ac:dyDescent="0.4">
      <c r="A77" s="227"/>
      <c r="B77" s="229" t="s">
        <v>89</v>
      </c>
      <c r="C77" s="227"/>
      <c r="D77" s="227" t="s">
        <v>88</v>
      </c>
      <c r="E77" s="227" t="s">
        <v>87</v>
      </c>
      <c r="F77" s="227" t="s">
        <v>86</v>
      </c>
      <c r="G77" s="29"/>
      <c r="H77" s="29"/>
    </row>
    <row r="78" spans="1:9" ht="15" thickBot="1" x14ac:dyDescent="0.45">
      <c r="A78" s="227"/>
      <c r="B78" s="34" t="s">
        <v>9</v>
      </c>
      <c r="C78" s="33" t="s">
        <v>6</v>
      </c>
      <c r="D78" s="230"/>
      <c r="E78" s="230"/>
      <c r="F78" s="230"/>
    </row>
    <row r="79" spans="1:9" ht="45" customHeight="1" thickBot="1" x14ac:dyDescent="0.45">
      <c r="A79" s="228"/>
      <c r="B79" s="75" t="str">
        <f>IF(G$2="",IF(作成補助シート!K$98&lt;&gt;"",作成補助シート!K$98,""),"")</f>
        <v/>
      </c>
      <c r="C79" s="76" t="str">
        <f>IF(B79&lt;&gt;"",作成補助シート!K$171,"")</f>
        <v/>
      </c>
      <c r="D79" s="76" t="str">
        <f>IF(B79&lt;&gt;"",作成補助シート!K$173,"")</f>
        <v/>
      </c>
      <c r="E79" s="76" t="str">
        <f>IF(B79&lt;&gt;"",作成補助シート!K$174,"")</f>
        <v/>
      </c>
      <c r="F79" s="77" t="str">
        <f>IF(B79&lt;&gt;"",作成補助シート!K$175,"")</f>
        <v/>
      </c>
      <c r="G79" s="74"/>
    </row>
    <row r="80" spans="1:9" ht="14.25" customHeight="1" x14ac:dyDescent="0.4">
      <c r="A80" s="227"/>
      <c r="B80" s="231" t="s">
        <v>85</v>
      </c>
      <c r="C80" s="231"/>
      <c r="D80" s="232" t="s">
        <v>84</v>
      </c>
      <c r="E80" s="232"/>
      <c r="F80" s="233" t="s">
        <v>83</v>
      </c>
    </row>
    <row r="81" spans="1:6" ht="15" thickBot="1" x14ac:dyDescent="0.45">
      <c r="A81" s="227"/>
      <c r="B81" s="33" t="s">
        <v>93</v>
      </c>
      <c r="C81" s="33" t="s">
        <v>97</v>
      </c>
      <c r="D81" s="32" t="s">
        <v>92</v>
      </c>
      <c r="E81" s="32" t="s">
        <v>82</v>
      </c>
      <c r="F81" s="234"/>
    </row>
    <row r="82" spans="1:6" ht="45" customHeight="1" thickBot="1" x14ac:dyDescent="0.45">
      <c r="A82" s="228"/>
      <c r="B82" s="75" t="str">
        <f>IF(B79&lt;&gt;"",作成補助シート!K$176,"")</f>
        <v/>
      </c>
      <c r="C82" s="76" t="str">
        <f>IF(B79&lt;&gt;"",作成補助シート!K$177,"")</f>
        <v/>
      </c>
      <c r="D82" s="78" t="str">
        <f>IF(B79&lt;&gt;"",作成補助シート!K$178,"")</f>
        <v/>
      </c>
      <c r="E82" s="78" t="str">
        <f>IF(B79&lt;&gt;"",作成補助シート!K$179,"")</f>
        <v/>
      </c>
      <c r="F82" s="79" t="str">
        <f>IF(B79&lt;&gt;"",IF(作成補助シート!B$93="外部講師を招いて行う研修","-",作成補助シート!K$181+作成補助シート!K$182),"")</f>
        <v/>
      </c>
    </row>
    <row r="83" spans="1:6" ht="20.100000000000001" customHeight="1" thickBot="1" x14ac:dyDescent="0.45"/>
    <row r="84" spans="1:6" ht="30" customHeight="1" thickBot="1" x14ac:dyDescent="0.45">
      <c r="C84" s="235" t="s">
        <v>81</v>
      </c>
      <c r="D84" s="236"/>
      <c r="E84" s="237">
        <f>IF(作成補助シート!B93="外部講師を招いて行う研修",作成補助シート!B94,SUM(作成補助シート!B181:K182))</f>
        <v>0</v>
      </c>
      <c r="F84" s="238"/>
    </row>
    <row r="85" spans="1:6" ht="30" customHeight="1" thickBot="1" x14ac:dyDescent="0.45">
      <c r="C85" s="235" t="s">
        <v>80</v>
      </c>
      <c r="D85" s="236"/>
      <c r="E85" s="237">
        <f>IF(作成補助シート!B93&lt;&gt;"外部講師を招いて行う研修",SUM(作成補助シート!B188:K189),0)+作成補助シート!B187</f>
        <v>0</v>
      </c>
      <c r="F85" s="238"/>
    </row>
  </sheetData>
  <sheetProtection sheet="1" objects="1" scenarios="1"/>
  <mergeCells count="104">
    <mergeCell ref="C84:D84"/>
    <mergeCell ref="C85:D85"/>
    <mergeCell ref="E85:F85"/>
    <mergeCell ref="E84:F84"/>
    <mergeCell ref="A3:A9"/>
    <mergeCell ref="B4:C4"/>
    <mergeCell ref="D3:F3"/>
    <mergeCell ref="D7:E7"/>
    <mergeCell ref="B7:C7"/>
    <mergeCell ref="B3:C3"/>
    <mergeCell ref="F4:F5"/>
    <mergeCell ref="E4:E5"/>
    <mergeCell ref="D4:D5"/>
    <mergeCell ref="F7:F8"/>
    <mergeCell ref="A11:A17"/>
    <mergeCell ref="D11:F11"/>
    <mergeCell ref="B12:C12"/>
    <mergeCell ref="D12:D13"/>
    <mergeCell ref="E12:E13"/>
    <mergeCell ref="F12:F13"/>
    <mergeCell ref="B11:C11"/>
    <mergeCell ref="B15:C15"/>
    <mergeCell ref="D15:E15"/>
    <mergeCell ref="F15:F16"/>
    <mergeCell ref="B35:C35"/>
    <mergeCell ref="A35:A41"/>
    <mergeCell ref="D35:F35"/>
    <mergeCell ref="B36:C36"/>
    <mergeCell ref="D36:D37"/>
    <mergeCell ref="E36:E37"/>
    <mergeCell ref="F36:F37"/>
    <mergeCell ref="B28:C28"/>
    <mergeCell ref="F28:F29"/>
    <mergeCell ref="B39:C39"/>
    <mergeCell ref="D39:E39"/>
    <mergeCell ref="F39:F40"/>
    <mergeCell ref="F20:F21"/>
    <mergeCell ref="B23:C23"/>
    <mergeCell ref="D23:E23"/>
    <mergeCell ref="F23:F24"/>
    <mergeCell ref="A27:A33"/>
    <mergeCell ref="B27:C27"/>
    <mergeCell ref="D27:F27"/>
    <mergeCell ref="D28:D29"/>
    <mergeCell ref="E28:E29"/>
    <mergeCell ref="D31:E31"/>
    <mergeCell ref="F31:F32"/>
    <mergeCell ref="B31:C31"/>
    <mergeCell ref="A19:A25"/>
    <mergeCell ref="B19:C19"/>
    <mergeCell ref="D19:F19"/>
    <mergeCell ref="B20:C20"/>
    <mergeCell ref="D20:D21"/>
    <mergeCell ref="E20:E21"/>
    <mergeCell ref="A44:A50"/>
    <mergeCell ref="B44:C44"/>
    <mergeCell ref="D44:F44"/>
    <mergeCell ref="B45:C45"/>
    <mergeCell ref="D45:D46"/>
    <mergeCell ref="E45:E46"/>
    <mergeCell ref="F45:F46"/>
    <mergeCell ref="B48:C48"/>
    <mergeCell ref="D48:E48"/>
    <mergeCell ref="F48:F49"/>
    <mergeCell ref="A52:A58"/>
    <mergeCell ref="B52:C52"/>
    <mergeCell ref="D52:F52"/>
    <mergeCell ref="B53:C53"/>
    <mergeCell ref="D53:D54"/>
    <mergeCell ref="E53:E54"/>
    <mergeCell ref="F53:F54"/>
    <mergeCell ref="B56:C56"/>
    <mergeCell ref="D56:E56"/>
    <mergeCell ref="F56:F57"/>
    <mergeCell ref="A60:A66"/>
    <mergeCell ref="B60:C60"/>
    <mergeCell ref="D60:F60"/>
    <mergeCell ref="B61:C61"/>
    <mergeCell ref="D61:D62"/>
    <mergeCell ref="E61:E62"/>
    <mergeCell ref="F61:F62"/>
    <mergeCell ref="B64:C64"/>
    <mergeCell ref="D64:E64"/>
    <mergeCell ref="F64:F65"/>
    <mergeCell ref="A68:A74"/>
    <mergeCell ref="B68:C68"/>
    <mergeCell ref="D68:F68"/>
    <mergeCell ref="B69:C69"/>
    <mergeCell ref="D69:D70"/>
    <mergeCell ref="E69:E70"/>
    <mergeCell ref="F69:F70"/>
    <mergeCell ref="B72:C72"/>
    <mergeCell ref="D72:E72"/>
    <mergeCell ref="F72:F73"/>
    <mergeCell ref="A76:A82"/>
    <mergeCell ref="B76:C76"/>
    <mergeCell ref="D76:F76"/>
    <mergeCell ref="B77:C77"/>
    <mergeCell ref="D77:D78"/>
    <mergeCell ref="E77:E78"/>
    <mergeCell ref="F77:F78"/>
    <mergeCell ref="B80:C80"/>
    <mergeCell ref="D80:E80"/>
    <mergeCell ref="F80:F81"/>
  </mergeCells>
  <phoneticPr fontId="1"/>
  <pageMargins left="0.59055118110236227" right="0.39370078740157483" top="0.39370078740157483" bottom="0.39370078740157483" header="0.31496062992125984" footer="0.31496062992125984"/>
  <pageSetup paperSize="9" scale="80" fitToHeight="0" orientation="portrait" r:id="rId1"/>
  <rowBreaks count="1" manualBreakCount="1">
    <brk id="42"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B1:F14"/>
  <sheetViews>
    <sheetView workbookViewId="0">
      <selection activeCell="B2" sqref="B2:F2"/>
    </sheetView>
  </sheetViews>
  <sheetFormatPr defaultColWidth="9" defaultRowHeight="13.5" x14ac:dyDescent="0.4"/>
  <cols>
    <col min="1" max="1" width="1.5" style="2" customWidth="1"/>
    <col min="2" max="6" width="15" style="2" customWidth="1"/>
    <col min="7" max="7" width="1.5" style="2" customWidth="1"/>
    <col min="8" max="16384" width="9" style="2"/>
  </cols>
  <sheetData>
    <row r="1" spans="2:6" ht="9" customHeight="1" x14ac:dyDescent="0.4"/>
    <row r="2" spans="2:6" ht="27" customHeight="1" x14ac:dyDescent="0.4">
      <c r="B2" s="239" t="str">
        <f>TEXT(IF(MONTH(作成補助シート!B110)&lt;=3,DATE(YEAR(作成補助シート!B110)-1,MONTH(作成補助シート!B110),DAY(作成補助シート!B110)),作成補助シート!B110),"ggge")&amp;"年度　収支予算書"</f>
        <v>令和1780年度　収支予算書</v>
      </c>
      <c r="C2" s="239"/>
      <c r="D2" s="239"/>
      <c r="E2" s="239"/>
      <c r="F2" s="239"/>
    </row>
    <row r="3" spans="2:6" ht="27" customHeight="1" x14ac:dyDescent="0.4">
      <c r="B3" s="3" t="s">
        <v>226</v>
      </c>
      <c r="C3" s="3"/>
      <c r="D3" s="3"/>
      <c r="E3" s="3"/>
      <c r="F3" s="16"/>
    </row>
    <row r="4" spans="2:6" ht="27" customHeight="1" x14ac:dyDescent="0.4">
      <c r="B4" s="13" t="s">
        <v>46</v>
      </c>
      <c r="C4" s="13" t="s">
        <v>219</v>
      </c>
      <c r="D4" s="13" t="s">
        <v>47</v>
      </c>
      <c r="E4" s="13" t="s">
        <v>48</v>
      </c>
      <c r="F4" s="14" t="s">
        <v>49</v>
      </c>
    </row>
    <row r="5" spans="2:6" ht="27" customHeight="1" x14ac:dyDescent="0.4">
      <c r="B5" s="7" t="s">
        <v>227</v>
      </c>
      <c r="C5" s="20">
        <f>IF(作成補助シート!B93&lt;&gt;"外部講師を招いて行う研修",SUM(作成補助シート!B188:K189),0)+作成補助シート!B187</f>
        <v>0</v>
      </c>
      <c r="D5" s="17"/>
      <c r="E5" s="17"/>
      <c r="F5" s="15"/>
    </row>
    <row r="6" spans="2:6" ht="27" customHeight="1" x14ac:dyDescent="0.4">
      <c r="B6" s="7" t="s">
        <v>228</v>
      </c>
      <c r="C6" s="20">
        <f>C14-C5</f>
        <v>0</v>
      </c>
      <c r="D6" s="17"/>
      <c r="E6" s="17"/>
      <c r="F6" s="15"/>
    </row>
    <row r="7" spans="2:6" ht="27" customHeight="1" x14ac:dyDescent="0.4">
      <c r="B7" s="7" t="s">
        <v>229</v>
      </c>
      <c r="C7" s="21">
        <f>C5+C6</f>
        <v>0</v>
      </c>
      <c r="D7" s="17"/>
      <c r="E7" s="17"/>
      <c r="F7" s="15"/>
    </row>
    <row r="8" spans="2:6" ht="27" customHeight="1" x14ac:dyDescent="0.4">
      <c r="F8" s="12"/>
    </row>
    <row r="9" spans="2:6" ht="27" customHeight="1" x14ac:dyDescent="0.4">
      <c r="B9" s="2" t="s">
        <v>230</v>
      </c>
      <c r="F9" s="12"/>
    </row>
    <row r="10" spans="2:6" ht="27" customHeight="1" x14ac:dyDescent="0.4">
      <c r="B10" s="13" t="s">
        <v>46</v>
      </c>
      <c r="C10" s="13" t="s">
        <v>219</v>
      </c>
      <c r="D10" s="13" t="s">
        <v>47</v>
      </c>
      <c r="E10" s="13" t="s">
        <v>48</v>
      </c>
      <c r="F10" s="14" t="s">
        <v>49</v>
      </c>
    </row>
    <row r="11" spans="2:6" ht="27" customHeight="1" x14ac:dyDescent="0.4">
      <c r="B11" s="7" t="str">
        <f>IF(作成補助シート!B93="外部講師を招いて行う研修","謝礼","負担金")</f>
        <v>負担金</v>
      </c>
      <c r="C11" s="20">
        <f>IF(作成補助シート!B93="外部講師を招いて行う研修",作成補助シート!B94,SUM(作成補助シート!B181:K181))</f>
        <v>0</v>
      </c>
      <c r="D11" s="17"/>
      <c r="E11" s="17"/>
      <c r="F11" s="15"/>
    </row>
    <row r="12" spans="2:6" ht="27" customHeight="1" x14ac:dyDescent="0.4">
      <c r="B12" s="7" t="str">
        <f>IF(作成補助シート!B93="外部講師を招いて行う研修","旅費","需用費")</f>
        <v>需用費</v>
      </c>
      <c r="C12" s="20">
        <f>IF(作成補助シート!B93="外部講師を招いて行う研修",作成補助シート!B95,SUM(作成補助シート!B182:K182))</f>
        <v>0</v>
      </c>
      <c r="D12" s="17"/>
      <c r="E12" s="17"/>
      <c r="F12" s="15"/>
    </row>
    <row r="13" spans="2:6" ht="27" customHeight="1" x14ac:dyDescent="0.4">
      <c r="B13" s="7" t="str">
        <f>IF(作成補助シート!B93="外部講師を招いて行う研修","委託料","")</f>
        <v/>
      </c>
      <c r="C13" s="20" t="str">
        <f>IF(作成補助シート!B93="外部講師を招いて行う研修",作成補助シート!B96,"")</f>
        <v/>
      </c>
      <c r="D13" s="17"/>
      <c r="E13" s="17"/>
      <c r="F13" s="15"/>
    </row>
    <row r="14" spans="2:6" ht="27" customHeight="1" x14ac:dyDescent="0.4">
      <c r="B14" s="7" t="s">
        <v>231</v>
      </c>
      <c r="C14" s="20">
        <f>SUM(C11:C13)</f>
        <v>0</v>
      </c>
      <c r="D14" s="17"/>
      <c r="E14" s="17"/>
      <c r="F14" s="15"/>
    </row>
  </sheetData>
  <sheetProtection sheet="1" objects="1" scenarios="1"/>
  <mergeCells count="1">
    <mergeCell ref="B2:F2"/>
  </mergeCells>
  <phoneticPr fontId="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A1:C32"/>
  <sheetViews>
    <sheetView workbookViewId="0">
      <selection sqref="A1:C1"/>
    </sheetView>
  </sheetViews>
  <sheetFormatPr defaultColWidth="9" defaultRowHeight="32.25" customHeight="1" x14ac:dyDescent="0.15"/>
  <cols>
    <col min="1" max="1" width="25.625" style="22" customWidth="1"/>
    <col min="2" max="2" width="14.375" style="22" customWidth="1"/>
    <col min="3" max="3" width="48.125" style="23" customWidth="1"/>
    <col min="4" max="16384" width="9" style="22"/>
  </cols>
  <sheetData>
    <row r="1" spans="1:3" ht="36" customHeight="1" thickBot="1" x14ac:dyDescent="0.3">
      <c r="A1" s="249" t="str">
        <f>TEXT(IF(MONTH(作成補助シート!B110)&lt;=3,DATE(YEAR(作成補助シート!B110)-1,MONTH(作成補助シート!B110),DAY(作成補助シート!B110)),作成補助シート!B110),"ggge")&amp;"年度　補助金等概要調書"</f>
        <v>令和1780年度　補助金等概要調書</v>
      </c>
      <c r="B1" s="250"/>
      <c r="C1" s="251"/>
    </row>
    <row r="2" spans="1:3" ht="36" customHeight="1" thickBot="1" x14ac:dyDescent="0.2">
      <c r="A2" s="97" t="s">
        <v>79</v>
      </c>
      <c r="B2" s="254" t="s">
        <v>78</v>
      </c>
      <c r="C2" s="255"/>
    </row>
    <row r="3" spans="1:3" ht="30.75" customHeight="1" thickBot="1" x14ac:dyDescent="0.2">
      <c r="A3" s="97" t="s">
        <v>77</v>
      </c>
      <c r="B3" s="254" t="s">
        <v>76</v>
      </c>
      <c r="C3" s="255"/>
    </row>
    <row r="4" spans="1:3" ht="36" customHeight="1" thickBot="1" x14ac:dyDescent="0.2">
      <c r="A4" s="28" t="s">
        <v>75</v>
      </c>
      <c r="B4" s="262">
        <f>作成補助シート!B86</f>
        <v>0</v>
      </c>
      <c r="C4" s="263"/>
    </row>
    <row r="5" spans="1:3" ht="27.75" customHeight="1" x14ac:dyDescent="0.15">
      <c r="A5" s="246" t="s">
        <v>74</v>
      </c>
      <c r="B5" s="266" t="s">
        <v>120</v>
      </c>
      <c r="C5" s="267"/>
    </row>
    <row r="6" spans="1:3" ht="32.25" customHeight="1" x14ac:dyDescent="0.15">
      <c r="A6" s="247"/>
      <c r="B6" s="40" t="s">
        <v>116</v>
      </c>
      <c r="C6" s="41" t="e">
        <f>作成補助シート!A193</f>
        <v>#VALUE!</v>
      </c>
    </row>
    <row r="7" spans="1:3" ht="32.25" customHeight="1" x14ac:dyDescent="0.15">
      <c r="A7" s="247"/>
      <c r="B7" s="40" t="s">
        <v>117</v>
      </c>
      <c r="C7" s="41" t="e">
        <f>作成補助シート!A195</f>
        <v>#VALUE!</v>
      </c>
    </row>
    <row r="8" spans="1:3" ht="39" customHeight="1" thickBot="1" x14ac:dyDescent="0.2">
      <c r="A8" s="248"/>
      <c r="B8" s="240" t="s">
        <v>115</v>
      </c>
      <c r="C8" s="241"/>
    </row>
    <row r="9" spans="1:3" ht="28.5" customHeight="1" thickBot="1" x14ac:dyDescent="0.2">
      <c r="A9" s="28" t="s">
        <v>73</v>
      </c>
      <c r="B9" s="268" t="str">
        <f>TEXT(MIN(作成補助シート!B178:K178),"ggge年m月")&amp;"　～　"&amp;TEXT(MAX(作成補助シート!B179:K179),"ggge年m月")</f>
        <v>明治33年1月　～　明治33年1月</v>
      </c>
      <c r="C9" s="269"/>
    </row>
    <row r="10" spans="1:3" ht="28.5" customHeight="1" x14ac:dyDescent="0.15">
      <c r="A10" s="27" t="s">
        <v>72</v>
      </c>
      <c r="B10" s="264" t="s">
        <v>71</v>
      </c>
      <c r="C10" s="265"/>
    </row>
    <row r="11" spans="1:3" ht="150" customHeight="1" x14ac:dyDescent="0.15">
      <c r="A11" s="26" t="s">
        <v>70</v>
      </c>
      <c r="B11" s="270" t="s">
        <v>69</v>
      </c>
      <c r="C11" s="271"/>
    </row>
    <row r="12" spans="1:3" ht="39.950000000000003" customHeight="1" x14ac:dyDescent="0.15">
      <c r="A12" s="25" t="s">
        <v>68</v>
      </c>
      <c r="B12" s="256" t="s">
        <v>67</v>
      </c>
      <c r="C12" s="257"/>
    </row>
    <row r="13" spans="1:3" ht="36" customHeight="1" x14ac:dyDescent="0.15">
      <c r="A13" s="258" t="s">
        <v>66</v>
      </c>
      <c r="B13" s="260" t="s">
        <v>65</v>
      </c>
      <c r="C13" s="261"/>
    </row>
    <row r="14" spans="1:3" ht="36" customHeight="1" x14ac:dyDescent="0.15">
      <c r="A14" s="259"/>
      <c r="B14" s="252" t="s">
        <v>64</v>
      </c>
      <c r="C14" s="245"/>
    </row>
    <row r="15" spans="1:3" ht="24" customHeight="1" x14ac:dyDescent="0.15">
      <c r="A15" s="244" t="s">
        <v>63</v>
      </c>
      <c r="B15" s="252" t="s">
        <v>62</v>
      </c>
      <c r="C15" s="252"/>
    </row>
    <row r="16" spans="1:3" ht="24" customHeight="1" x14ac:dyDescent="0.15">
      <c r="A16" s="244"/>
      <c r="B16" s="252" t="s">
        <v>290</v>
      </c>
      <c r="C16" s="252"/>
    </row>
    <row r="17" spans="1:3" ht="65.099999999999994" customHeight="1" x14ac:dyDescent="0.15">
      <c r="A17" s="244"/>
      <c r="B17" s="253" t="s">
        <v>291</v>
      </c>
      <c r="C17" s="252"/>
    </row>
    <row r="18" spans="1:3" ht="25.5" customHeight="1" x14ac:dyDescent="0.15">
      <c r="A18" s="24" t="s">
        <v>61</v>
      </c>
      <c r="B18" s="244" t="s">
        <v>60</v>
      </c>
      <c r="C18" s="245"/>
    </row>
    <row r="19" spans="1:3" ht="25.5" customHeight="1" x14ac:dyDescent="0.15">
      <c r="A19" s="24" t="s">
        <v>59</v>
      </c>
      <c r="B19" s="244"/>
      <c r="C19" s="245"/>
    </row>
    <row r="20" spans="1:3" ht="18" customHeight="1" x14ac:dyDescent="0.15">
      <c r="A20" s="242" t="s">
        <v>58</v>
      </c>
      <c r="B20" s="242"/>
      <c r="C20" s="242"/>
    </row>
    <row r="21" spans="1:3" ht="18" customHeight="1" x14ac:dyDescent="0.15">
      <c r="A21" s="243" t="s">
        <v>57</v>
      </c>
      <c r="B21" s="243"/>
      <c r="C21" s="243"/>
    </row>
    <row r="22" spans="1:3" ht="18" customHeight="1" x14ac:dyDescent="0.15">
      <c r="A22" s="243" t="s">
        <v>56</v>
      </c>
      <c r="B22" s="243"/>
      <c r="C22" s="243"/>
    </row>
    <row r="23" spans="1:3" ht="18" customHeight="1" x14ac:dyDescent="0.15">
      <c r="A23" s="243" t="s">
        <v>55</v>
      </c>
      <c r="B23" s="243"/>
      <c r="C23" s="243"/>
    </row>
    <row r="24" spans="1:3" ht="32.25" customHeight="1" x14ac:dyDescent="0.15">
      <c r="C24" s="22"/>
    </row>
    <row r="25" spans="1:3" ht="32.25" customHeight="1" x14ac:dyDescent="0.15">
      <c r="C25" s="22"/>
    </row>
    <row r="26" spans="1:3" ht="32.25" customHeight="1" x14ac:dyDescent="0.15">
      <c r="C26" s="22"/>
    </row>
    <row r="27" spans="1:3" ht="32.25" customHeight="1" x14ac:dyDescent="0.15">
      <c r="C27" s="22"/>
    </row>
    <row r="28" spans="1:3" ht="32.25" customHeight="1" x14ac:dyDescent="0.15">
      <c r="C28" s="22"/>
    </row>
    <row r="29" spans="1:3" ht="32.25" customHeight="1" x14ac:dyDescent="0.15">
      <c r="C29" s="22"/>
    </row>
    <row r="30" spans="1:3" ht="32.25" customHeight="1" x14ac:dyDescent="0.15">
      <c r="C30" s="22"/>
    </row>
    <row r="31" spans="1:3" ht="32.25" customHeight="1" x14ac:dyDescent="0.15">
      <c r="C31" s="22"/>
    </row>
    <row r="32" spans="1:3" ht="32.25" customHeight="1" x14ac:dyDescent="0.15">
      <c r="C32" s="22"/>
    </row>
  </sheetData>
  <sheetProtection sheet="1" objects="1" scenarios="1"/>
  <mergeCells count="24">
    <mergeCell ref="A1:C1"/>
    <mergeCell ref="A15:A17"/>
    <mergeCell ref="B15:C15"/>
    <mergeCell ref="B16:C16"/>
    <mergeCell ref="B17:C17"/>
    <mergeCell ref="B2:C2"/>
    <mergeCell ref="B12:C12"/>
    <mergeCell ref="A13:A14"/>
    <mergeCell ref="B13:C13"/>
    <mergeCell ref="B14:C14"/>
    <mergeCell ref="B3:C3"/>
    <mergeCell ref="B4:C4"/>
    <mergeCell ref="B10:C10"/>
    <mergeCell ref="B5:C5"/>
    <mergeCell ref="B9:C9"/>
    <mergeCell ref="B11:C11"/>
    <mergeCell ref="B8:C8"/>
    <mergeCell ref="A20:C20"/>
    <mergeCell ref="A21:C21"/>
    <mergeCell ref="A22:C22"/>
    <mergeCell ref="A23:C23"/>
    <mergeCell ref="B18:C18"/>
    <mergeCell ref="B19:C19"/>
    <mergeCell ref="A5:A8"/>
  </mergeCells>
  <phoneticPr fontId="1"/>
  <printOptions horizontalCentered="1" verticalCentered="1"/>
  <pageMargins left="0.78740157480314965" right="0.39370078740157483" top="0.39370078740157483" bottom="0.39370078740157483" header="0.51181102362204722" footer="0.51181102362204722"/>
  <pageSetup paperSize="9" scale="94" orientation="portrait" blackAndWhite="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B1:D27"/>
  <sheetViews>
    <sheetView workbookViewId="0">
      <selection activeCell="B2" sqref="B2:D2"/>
    </sheetView>
  </sheetViews>
  <sheetFormatPr defaultColWidth="9" defaultRowHeight="13.5" x14ac:dyDescent="0.4"/>
  <cols>
    <col min="1" max="1" width="1.5" style="2" customWidth="1"/>
    <col min="2" max="2" width="22.5" style="2" customWidth="1"/>
    <col min="3" max="3" width="9" style="2" customWidth="1"/>
    <col min="4" max="4" width="45" style="2" customWidth="1"/>
    <col min="5" max="5" width="1.5" style="2" customWidth="1"/>
    <col min="6" max="16384" width="9" style="2"/>
  </cols>
  <sheetData>
    <row r="1" spans="2:4" ht="9" customHeight="1" x14ac:dyDescent="0.4"/>
    <row r="2" spans="2:4" ht="27" customHeight="1" x14ac:dyDescent="0.4">
      <c r="B2" s="189" t="str">
        <f>IF(作成補助シート!B110&lt;&gt;"",TEXT(IF(MONTH(作成補助シート!B110)&lt;=3,DATE(YEAR(作成補助シート!B110)-1,MONTH(作成補助シート!B110),DAY(作成補助シート!B110)),作成補助シート!B110),"ggge")&amp;"年度　補助事業等実績報告書","令和　　年度　補助事業等実績報告書")</f>
        <v>令和　　年度　補助事業等実績報告書</v>
      </c>
      <c r="C2" s="190"/>
      <c r="D2" s="191"/>
    </row>
    <row r="3" spans="2:4" ht="18" customHeight="1" x14ac:dyDescent="0.4">
      <c r="B3" s="9"/>
      <c r="D3" s="104" t="str">
        <f>IF(作成補助シート!B143&lt;&gt;"",作成補助シート!B143,"令和　　年　　月　　日")</f>
        <v>令和　　年　　月　　日</v>
      </c>
    </row>
    <row r="4" spans="2:4" ht="18" customHeight="1" x14ac:dyDescent="0.4">
      <c r="B4" s="9" t="s">
        <v>30</v>
      </c>
      <c r="D4" s="10"/>
    </row>
    <row r="5" spans="2:4" ht="27" customHeight="1" x14ac:dyDescent="0.4">
      <c r="B5" s="9"/>
      <c r="D5" s="10" t="s">
        <v>0</v>
      </c>
    </row>
    <row r="6" spans="2:4" ht="27" customHeight="1" x14ac:dyDescent="0.15">
      <c r="B6" s="9"/>
      <c r="D6" s="11">
        <f>IF(作成補助シート!B121&lt;&gt;"",作成補助シート!B121,"")</f>
        <v>0</v>
      </c>
    </row>
    <row r="7" spans="2:4" ht="27" customHeight="1" x14ac:dyDescent="0.4">
      <c r="B7" s="9"/>
      <c r="D7" s="10" t="s">
        <v>176</v>
      </c>
    </row>
    <row r="8" spans="2:4" ht="27" customHeight="1" x14ac:dyDescent="0.15">
      <c r="B8" s="9"/>
      <c r="D8" s="11">
        <f>IF(作成補助シート!B122&lt;&gt;"",作成補助シート!B122,"")</f>
        <v>0</v>
      </c>
    </row>
    <row r="9" spans="2:4" ht="27" customHeight="1" x14ac:dyDescent="0.4">
      <c r="B9" s="9"/>
      <c r="D9" s="10" t="s">
        <v>19</v>
      </c>
    </row>
    <row r="10" spans="2:4" ht="27" customHeight="1" x14ac:dyDescent="0.15">
      <c r="B10" s="9"/>
      <c r="D10" s="11" t="str">
        <f>作成補助シート!B123&amp;"　"&amp;作成補助シート!B124</f>
        <v>0　0</v>
      </c>
    </row>
    <row r="11" spans="2:4" ht="54" customHeight="1" x14ac:dyDescent="0.4">
      <c r="B11" s="192" t="str">
        <f>"　"&amp;TEXT(作成補助シート!B139,"ggge年m月d日")&amp;"相模原市指令（福基）第"&amp;作成補助シート!B138&amp;"号で交付決定を受けた補助事業等の実績を相模原市補助金等に係る予算の執行に関する規則第１４条の規定により報告します。なお、申請に係る補助対象経費について、補助事業者等が全額を負担したことを申し添えます。"</f>
        <v>　明治33年1月0日相模原市指令（福基）第号で交付決定を受けた補助事業等の実績を相模原市補助金等に係る予算の執行に関する規則第１４条の規定により報告します。なお、申請に係る補助対象経費について、補助事業者等が全額を負担したことを申し添えます。</v>
      </c>
      <c r="C11" s="193"/>
      <c r="D11" s="194"/>
    </row>
    <row r="12" spans="2:4" ht="27" customHeight="1" x14ac:dyDescent="0.4">
      <c r="B12" s="98" t="s">
        <v>210</v>
      </c>
      <c r="C12" s="274" t="s">
        <v>216</v>
      </c>
      <c r="D12" s="275"/>
    </row>
    <row r="13" spans="2:4" ht="18" customHeight="1" x14ac:dyDescent="0.4">
      <c r="B13" s="7" t="s">
        <v>40</v>
      </c>
      <c r="C13" s="276" t="s">
        <v>21</v>
      </c>
      <c r="D13" s="275"/>
    </row>
    <row r="14" spans="2:4" ht="18" customHeight="1" x14ac:dyDescent="0.4">
      <c r="B14" s="7" t="s">
        <v>211</v>
      </c>
      <c r="C14" s="277" t="str">
        <f>IF(作成補助シート!B127&gt;0,作成補助シート!B127,"円")</f>
        <v>円</v>
      </c>
      <c r="D14" s="278"/>
    </row>
    <row r="15" spans="2:4" ht="18" customHeight="1" x14ac:dyDescent="0.4">
      <c r="B15" s="7" t="s">
        <v>212</v>
      </c>
      <c r="C15" s="279">
        <f>作成補助シート!B128</f>
        <v>0</v>
      </c>
      <c r="D15" s="280"/>
    </row>
    <row r="16" spans="2:4" ht="18" customHeight="1" x14ac:dyDescent="0.4">
      <c r="B16" s="7" t="s">
        <v>213</v>
      </c>
      <c r="C16" s="279">
        <f>作成補助シート!B129</f>
        <v>0</v>
      </c>
      <c r="D16" s="280"/>
    </row>
    <row r="17" spans="2:4" ht="72" customHeight="1" x14ac:dyDescent="0.4">
      <c r="B17" s="7" t="s">
        <v>214</v>
      </c>
      <c r="C17" s="281">
        <f>作成補助シート!B141</f>
        <v>0</v>
      </c>
      <c r="D17" s="282"/>
    </row>
    <row r="18" spans="2:4" ht="81" customHeight="1" x14ac:dyDescent="0.4">
      <c r="B18" s="7" t="s">
        <v>215</v>
      </c>
      <c r="C18" s="272" t="s">
        <v>217</v>
      </c>
      <c r="D18" s="273"/>
    </row>
    <row r="19" spans="2:4" x14ac:dyDescent="0.4">
      <c r="B19" s="2" t="s">
        <v>22</v>
      </c>
    </row>
    <row r="20" spans="2:4" ht="27" customHeight="1" x14ac:dyDescent="0.4">
      <c r="B20" s="188" t="s">
        <v>23</v>
      </c>
      <c r="C20" s="188"/>
      <c r="D20" s="188"/>
    </row>
    <row r="21" spans="2:4" ht="27" customHeight="1" x14ac:dyDescent="0.4">
      <c r="B21" s="6" t="s">
        <v>24</v>
      </c>
      <c r="C21" s="186" t="str">
        <f>IF(作成補助シート!B125&lt;&gt;"",作成補助シート!B125,"　　　　（　　　　　）")</f>
        <v>　　　　（　　　　　）</v>
      </c>
      <c r="D21" s="186"/>
    </row>
    <row r="22" spans="2:4" ht="27" customHeight="1" x14ac:dyDescent="0.4">
      <c r="B22" s="188" t="s">
        <v>25</v>
      </c>
      <c r="C22" s="188"/>
      <c r="D22" s="188"/>
    </row>
    <row r="23" spans="2:4" ht="27" customHeight="1" x14ac:dyDescent="0.4">
      <c r="B23" s="6" t="s">
        <v>3</v>
      </c>
      <c r="C23" s="186" t="str">
        <f>IF(作成補助シート!B126&lt;&gt;"",作成補助シート!B126,"")</f>
        <v/>
      </c>
      <c r="D23" s="186"/>
    </row>
    <row r="24" spans="2:4" ht="4.5" customHeight="1" thickBot="1" x14ac:dyDescent="0.45"/>
    <row r="25" spans="2:4" ht="13.5" customHeight="1" thickTop="1" thickBot="1" x14ac:dyDescent="0.45">
      <c r="B25" s="185" t="s">
        <v>28</v>
      </c>
      <c r="C25" s="4" t="s">
        <v>26</v>
      </c>
      <c r="D25" s="4" t="s">
        <v>27</v>
      </c>
    </row>
    <row r="26" spans="2:4" ht="40.5" customHeight="1" thickTop="1" thickBot="1" x14ac:dyDescent="0.45">
      <c r="B26" s="185"/>
      <c r="C26" s="5"/>
      <c r="D26" s="5"/>
    </row>
    <row r="27" spans="2:4" ht="9" customHeight="1" thickTop="1" x14ac:dyDescent="0.4"/>
  </sheetData>
  <sheetProtection sheet="1" objects="1" scenarios="1"/>
  <mergeCells count="14">
    <mergeCell ref="B20:D20"/>
    <mergeCell ref="C21:D21"/>
    <mergeCell ref="B22:D22"/>
    <mergeCell ref="C23:D23"/>
    <mergeCell ref="B25:B26"/>
    <mergeCell ref="C18:D18"/>
    <mergeCell ref="B2:D2"/>
    <mergeCell ref="B11:D11"/>
    <mergeCell ref="C12:D12"/>
    <mergeCell ref="C13:D13"/>
    <mergeCell ref="C14:D14"/>
    <mergeCell ref="C15:D15"/>
    <mergeCell ref="C16:D16"/>
    <mergeCell ref="C17:D17"/>
  </mergeCells>
  <phoneticPr fontId="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B1:F14"/>
  <sheetViews>
    <sheetView workbookViewId="0">
      <selection activeCell="B2" sqref="B2:F2"/>
    </sheetView>
  </sheetViews>
  <sheetFormatPr defaultColWidth="9" defaultRowHeight="13.5" x14ac:dyDescent="0.4"/>
  <cols>
    <col min="1" max="1" width="1.5" style="2" customWidth="1"/>
    <col min="2" max="6" width="15" style="2" customWidth="1"/>
    <col min="7" max="7" width="1.5" style="2" customWidth="1"/>
    <col min="8" max="16384" width="9" style="2"/>
  </cols>
  <sheetData>
    <row r="1" spans="2:6" ht="9" customHeight="1" x14ac:dyDescent="0.4"/>
    <row r="2" spans="2:6" ht="27" customHeight="1" x14ac:dyDescent="0.4">
      <c r="B2" s="239" t="str">
        <f>TEXT(IF(MONTH(作成補助シート!B143)&lt;=3,DATE(YEAR(作成補助シート!B143)-1,MONTH(作成補助シート!B143),DAY(作成補助シート!B143)),作成補助シート!B143),"ggge")&amp;"年度　収支決算書"</f>
        <v>令和1780年度　収支決算書</v>
      </c>
      <c r="C2" s="239"/>
      <c r="D2" s="239"/>
      <c r="E2" s="239"/>
      <c r="F2" s="239"/>
    </row>
    <row r="3" spans="2:6" ht="27" customHeight="1" x14ac:dyDescent="0.4">
      <c r="B3" s="3" t="s">
        <v>45</v>
      </c>
      <c r="C3" s="3"/>
      <c r="D3" s="3"/>
      <c r="E3" s="3"/>
      <c r="F3" s="16"/>
    </row>
    <row r="4" spans="2:6" ht="27" customHeight="1" x14ac:dyDescent="0.4">
      <c r="B4" s="13" t="s">
        <v>46</v>
      </c>
      <c r="C4" s="13" t="s">
        <v>220</v>
      </c>
      <c r="D4" s="13" t="s">
        <v>222</v>
      </c>
      <c r="E4" s="13" t="s">
        <v>223</v>
      </c>
      <c r="F4" s="14" t="s">
        <v>225</v>
      </c>
    </row>
    <row r="5" spans="2:6" ht="27" customHeight="1" x14ac:dyDescent="0.4">
      <c r="B5" s="7" t="s">
        <v>50</v>
      </c>
      <c r="C5" s="20">
        <f>作成補助シート!B127</f>
        <v>0</v>
      </c>
      <c r="D5" s="21">
        <f>C5</f>
        <v>0</v>
      </c>
      <c r="E5" s="21">
        <v>0</v>
      </c>
      <c r="F5" s="15"/>
    </row>
    <row r="6" spans="2:6" ht="27" customHeight="1" x14ac:dyDescent="0.4">
      <c r="B6" s="7" t="s">
        <v>51</v>
      </c>
      <c r="C6" s="20">
        <f>C14-C5</f>
        <v>0</v>
      </c>
      <c r="D6" s="21">
        <f t="shared" ref="D6:D7" si="0">C6</f>
        <v>0</v>
      </c>
      <c r="E6" s="21">
        <v>0</v>
      </c>
      <c r="F6" s="15"/>
    </row>
    <row r="7" spans="2:6" ht="27" customHeight="1" x14ac:dyDescent="0.4">
      <c r="B7" s="7" t="s">
        <v>52</v>
      </c>
      <c r="C7" s="21">
        <f>C5+C6</f>
        <v>0</v>
      </c>
      <c r="D7" s="21">
        <f t="shared" si="0"/>
        <v>0</v>
      </c>
      <c r="E7" s="21">
        <v>0</v>
      </c>
      <c r="F7" s="15"/>
    </row>
    <row r="8" spans="2:6" ht="27" customHeight="1" x14ac:dyDescent="0.4">
      <c r="F8" s="12"/>
    </row>
    <row r="9" spans="2:6" ht="27" customHeight="1" x14ac:dyDescent="0.4">
      <c r="B9" s="2" t="s">
        <v>53</v>
      </c>
      <c r="F9" s="12"/>
    </row>
    <row r="10" spans="2:6" ht="27" customHeight="1" x14ac:dyDescent="0.4">
      <c r="B10" s="13" t="s">
        <v>46</v>
      </c>
      <c r="C10" s="13" t="s">
        <v>221</v>
      </c>
      <c r="D10" s="13" t="s">
        <v>222</v>
      </c>
      <c r="E10" s="13" t="s">
        <v>224</v>
      </c>
      <c r="F10" s="14" t="s">
        <v>225</v>
      </c>
    </row>
    <row r="11" spans="2:6" ht="27" customHeight="1" x14ac:dyDescent="0.4">
      <c r="B11" s="7" t="str">
        <f>IF(作成補助シート!B132="外部講師を招いて行う研修","謝礼","負担金")</f>
        <v>負担金</v>
      </c>
      <c r="C11" s="20">
        <f>IF(作成補助シート!B132="外部講師を招いて行う研修",作成補助シート!B133,作成補助シート!B136)</f>
        <v>0</v>
      </c>
      <c r="D11" s="21">
        <f>C11</f>
        <v>0</v>
      </c>
      <c r="E11" s="21">
        <v>0</v>
      </c>
      <c r="F11" s="15"/>
    </row>
    <row r="12" spans="2:6" ht="27" customHeight="1" x14ac:dyDescent="0.4">
      <c r="B12" s="7" t="str">
        <f>IF(作成補助シート!B132="外部講師を招いて行う研修","旅費","需用費")</f>
        <v>需用費</v>
      </c>
      <c r="C12" s="20">
        <f>IF(作成補助シート!B132="外部講師を招いて行う研修",作成補助シート!B134,作成補助シート!B137)</f>
        <v>0</v>
      </c>
      <c r="D12" s="21">
        <f t="shared" ref="D12:D14" si="1">C12</f>
        <v>0</v>
      </c>
      <c r="E12" s="21">
        <v>0</v>
      </c>
      <c r="F12" s="15"/>
    </row>
    <row r="13" spans="2:6" ht="27" customHeight="1" x14ac:dyDescent="0.4">
      <c r="B13" s="7" t="str">
        <f>IF(作成補助シート!B132="外部講師を招いて行う研修","委託料","")</f>
        <v/>
      </c>
      <c r="C13" s="20" t="str">
        <f>IF(作成補助シート!B132="外部講師を招いて行う研修",作成補助シート!B135,"")</f>
        <v/>
      </c>
      <c r="D13" s="21" t="str">
        <f t="shared" si="1"/>
        <v/>
      </c>
      <c r="E13" s="21">
        <v>0</v>
      </c>
      <c r="F13" s="15"/>
    </row>
    <row r="14" spans="2:6" ht="27" customHeight="1" x14ac:dyDescent="0.4">
      <c r="B14" s="7" t="s">
        <v>54</v>
      </c>
      <c r="C14" s="20">
        <f>SUM(C11:C13)</f>
        <v>0</v>
      </c>
      <c r="D14" s="21">
        <f t="shared" si="1"/>
        <v>0</v>
      </c>
      <c r="E14" s="21">
        <v>0</v>
      </c>
      <c r="F14" s="15"/>
    </row>
  </sheetData>
  <sheetProtection sheet="1" objects="1" scenarios="1"/>
  <mergeCells count="1">
    <mergeCell ref="B2:F2"/>
  </mergeCells>
  <phoneticPr fontId="1"/>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C19"/>
  <sheetViews>
    <sheetView workbookViewId="0">
      <selection sqref="A1:C1"/>
    </sheetView>
  </sheetViews>
  <sheetFormatPr defaultColWidth="9" defaultRowHeight="32.25" customHeight="1" x14ac:dyDescent="0.15"/>
  <cols>
    <col min="1" max="1" width="25.625" style="22" customWidth="1"/>
    <col min="2" max="2" width="14.375" style="22" customWidth="1"/>
    <col min="3" max="3" width="48.125" style="22" customWidth="1"/>
    <col min="4" max="16384" width="9" style="22"/>
  </cols>
  <sheetData>
    <row r="1" spans="1:3" ht="36" customHeight="1" x14ac:dyDescent="0.25">
      <c r="A1" s="283" t="str">
        <f>TEXT(IF(MONTH(作成補助シート!B143)&lt;=3,DATE(YEAR(作成補助シート!B143)-1,MONTH(作成補助シート!B143),DAY(作成補助シート!B143)),作成補助シート!B143),"ggge")&amp;"年度　補助事業等実績調書"</f>
        <v>令和1780年度　補助事業等実績調書</v>
      </c>
      <c r="B1" s="284"/>
      <c r="C1" s="284"/>
    </row>
    <row r="2" spans="1:3" ht="18" customHeight="1" thickBot="1" x14ac:dyDescent="0.3">
      <c r="A2" s="100" t="s">
        <v>232</v>
      </c>
      <c r="B2" s="99"/>
      <c r="C2" s="99"/>
    </row>
    <row r="3" spans="1:3" ht="30.75" customHeight="1" thickBot="1" x14ac:dyDescent="0.2">
      <c r="A3" s="97" t="s">
        <v>77</v>
      </c>
      <c r="B3" s="254" t="s">
        <v>76</v>
      </c>
      <c r="C3" s="255"/>
    </row>
    <row r="4" spans="1:3" ht="30.75" customHeight="1" thickBot="1" x14ac:dyDescent="0.2">
      <c r="A4" s="97" t="s">
        <v>233</v>
      </c>
      <c r="B4" s="290" t="s">
        <v>234</v>
      </c>
      <c r="C4" s="269"/>
    </row>
    <row r="5" spans="1:3" ht="36" customHeight="1" thickBot="1" x14ac:dyDescent="0.2">
      <c r="A5" s="28" t="s">
        <v>75</v>
      </c>
      <c r="B5" s="268">
        <f>作成補助シート!B122</f>
        <v>0</v>
      </c>
      <c r="C5" s="285"/>
    </row>
    <row r="6" spans="1:3" ht="36" customHeight="1" thickBot="1" x14ac:dyDescent="0.2">
      <c r="A6" s="28" t="s">
        <v>288</v>
      </c>
      <c r="B6" s="288" t="str">
        <f>IF(作成補助シート!B127&gt;0,作成補助シート!B127,"円")</f>
        <v>円</v>
      </c>
      <c r="C6" s="289"/>
    </row>
    <row r="7" spans="1:3" ht="40.5" customHeight="1" x14ac:dyDescent="0.15">
      <c r="A7" s="291" t="s">
        <v>287</v>
      </c>
      <c r="B7" s="40" t="s">
        <v>116</v>
      </c>
      <c r="C7" s="41" t="e">
        <f>作成補助シート!B130</f>
        <v>#VALUE!</v>
      </c>
    </row>
    <row r="8" spans="1:3" ht="40.5" customHeight="1" x14ac:dyDescent="0.15">
      <c r="A8" s="291"/>
      <c r="B8" s="40" t="s">
        <v>117</v>
      </c>
      <c r="C8" s="41" t="e">
        <f>作成補助シート!B131</f>
        <v>#VALUE!</v>
      </c>
    </row>
    <row r="9" spans="1:3" ht="27" customHeight="1" x14ac:dyDescent="0.15">
      <c r="A9" s="291"/>
      <c r="B9" s="40" t="s">
        <v>235</v>
      </c>
      <c r="C9" s="41" t="str">
        <f>TEXT(作成補助シート!B128,"ggge年m月d日")&amp;"　～　"&amp;TEXT(作成補助シート!B129,"ggge年m月d日")</f>
        <v>明治33年1月0日　～　明治33年1月0日</v>
      </c>
    </row>
    <row r="10" spans="1:3" ht="27" customHeight="1" x14ac:dyDescent="0.15">
      <c r="A10" s="291"/>
      <c r="B10" s="40" t="s">
        <v>236</v>
      </c>
      <c r="C10" s="41">
        <f>作成補助シート!B140</f>
        <v>0</v>
      </c>
    </row>
    <row r="11" spans="1:3" ht="27" customHeight="1" thickBot="1" x14ac:dyDescent="0.2">
      <c r="A11" s="292"/>
      <c r="B11" s="240" t="s">
        <v>237</v>
      </c>
      <c r="C11" s="241"/>
    </row>
    <row r="12" spans="1:3" ht="94.5" customHeight="1" thickBot="1" x14ac:dyDescent="0.2">
      <c r="A12" s="137" t="s">
        <v>238</v>
      </c>
      <c r="B12" s="293">
        <f>作成補助シート!B141</f>
        <v>0</v>
      </c>
      <c r="C12" s="294"/>
    </row>
    <row r="13" spans="1:3" ht="94.5" customHeight="1" thickBot="1" x14ac:dyDescent="0.2">
      <c r="A13" s="137" t="s">
        <v>239</v>
      </c>
      <c r="B13" s="293">
        <f>作成補助シート!B142</f>
        <v>0</v>
      </c>
      <c r="C13" s="294"/>
    </row>
    <row r="14" spans="1:3" ht="28.5" customHeight="1" thickBot="1" x14ac:dyDescent="0.2">
      <c r="A14" s="101" t="s">
        <v>240</v>
      </c>
      <c r="B14" s="295"/>
      <c r="C14" s="296"/>
    </row>
    <row r="15" spans="1:3" ht="28.5" customHeight="1" thickBot="1" x14ac:dyDescent="0.2">
      <c r="A15" s="97" t="s">
        <v>241</v>
      </c>
      <c r="B15" s="254" t="s">
        <v>242</v>
      </c>
      <c r="C15" s="254"/>
    </row>
    <row r="16" spans="1:3" ht="28.5" customHeight="1" thickBot="1" x14ac:dyDescent="0.2">
      <c r="A16" s="97" t="s">
        <v>243</v>
      </c>
      <c r="B16" s="254" t="s">
        <v>244</v>
      </c>
      <c r="C16" s="254"/>
    </row>
    <row r="17" spans="1:3" ht="40.5" customHeight="1" thickBot="1" x14ac:dyDescent="0.2">
      <c r="A17" s="254" t="s">
        <v>245</v>
      </c>
      <c r="B17" s="286" t="s">
        <v>246</v>
      </c>
      <c r="C17" s="287"/>
    </row>
    <row r="18" spans="1:3" ht="40.5" customHeight="1" thickBot="1" x14ac:dyDescent="0.2">
      <c r="A18" s="254"/>
      <c r="B18" s="286" t="s">
        <v>247</v>
      </c>
      <c r="C18" s="287"/>
    </row>
    <row r="19" spans="1:3" ht="28.5" customHeight="1" thickBot="1" x14ac:dyDescent="0.2">
      <c r="A19" s="28" t="s">
        <v>248</v>
      </c>
      <c r="B19" s="254"/>
      <c r="C19" s="254"/>
    </row>
  </sheetData>
  <sheetProtection sheet="1" objects="1" scenarios="1"/>
  <mergeCells count="16">
    <mergeCell ref="B19:C19"/>
    <mergeCell ref="A17:A18"/>
    <mergeCell ref="B4:C4"/>
    <mergeCell ref="B11:C11"/>
    <mergeCell ref="A7:A11"/>
    <mergeCell ref="B12:C12"/>
    <mergeCell ref="B13:C13"/>
    <mergeCell ref="B16:C16"/>
    <mergeCell ref="B14:C14"/>
    <mergeCell ref="B15:C15"/>
    <mergeCell ref="A1:C1"/>
    <mergeCell ref="B3:C3"/>
    <mergeCell ref="B5:C5"/>
    <mergeCell ref="B17:C17"/>
    <mergeCell ref="B18:C18"/>
    <mergeCell ref="B6:C6"/>
  </mergeCells>
  <phoneticPr fontId="1"/>
  <printOptions horizontalCentered="1" verticalCentered="1"/>
  <pageMargins left="0.78740157480314965" right="0.39370078740157483" top="0.39370078740157483" bottom="0.39370078740157483" header="0.51181102362204722" footer="0.51181102362204722"/>
  <pageSetup paperSize="9" scale="94"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作成補助シート</vt:lpstr>
      <vt:lpstr>補助金等交付申請書</vt:lpstr>
      <vt:lpstr>補助事業等計画書</vt:lpstr>
      <vt:lpstr>補助事業等計画書別紙</vt:lpstr>
      <vt:lpstr>収支予算書</vt:lpstr>
      <vt:lpstr>補助金等概要調書</vt:lpstr>
      <vt:lpstr>補助事業等実績報告書</vt:lpstr>
      <vt:lpstr>収支決算書</vt:lpstr>
      <vt:lpstr>補助事業等実績調書</vt:lpstr>
      <vt:lpstr>補助金等交付請求書</vt:lpstr>
      <vt:lpstr>収支決算書!Print_Area</vt:lpstr>
      <vt:lpstr>収支予算書!Print_Area</vt:lpstr>
      <vt:lpstr>補助金等概要調書!Print_Area</vt:lpstr>
      <vt:lpstr>補助金等交付申請書!Print_Area</vt:lpstr>
      <vt:lpstr>補助金等交付請求書!Print_Area</vt:lpstr>
      <vt:lpstr>補助事業等計画書!Print_Area</vt:lpstr>
      <vt:lpstr>補助事業等計画書別紙!Print_Area</vt:lpstr>
      <vt:lpstr>補助事業等実績調書!Print_Area</vt:lpstr>
      <vt:lpstr>補助事業等実績報告書!Print_Area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2025-04-14T03:15:54Z</dcterms:modified>
</cp:coreProperties>
</file>